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7695" activeTab="2"/>
  </bookViews>
  <sheets>
    <sheet name="PL1-Thu hồi" sheetId="1" r:id="rId1"/>
    <sheet name="PL2- Lúa" sheetId="2" r:id="rId2"/>
    <sheet name="PL3-DA hủy bỏ" sheetId="3" r:id="rId3"/>
  </sheets>
  <definedNames>
    <definedName name="_xlnm.Print_Titles" localSheetId="0">'PL1-Thu hồi'!$4:$4</definedName>
    <definedName name="_xlnm.Print_Titles" localSheetId="1">'PL2- Lúa'!$4:$5</definedName>
  </definedNames>
  <calcPr fullCalcOnLoad="1"/>
</workbook>
</file>

<file path=xl/comments1.xml><?xml version="1.0" encoding="utf-8"?>
<comments xmlns="http://schemas.openxmlformats.org/spreadsheetml/2006/main">
  <authors>
    <author>sony</author>
    <author>Admin</author>
  </authors>
  <commentList>
    <comment ref="B71" authorId="0">
      <text>
        <r>
          <rPr>
            <b/>
            <sz val="9"/>
            <rFont val="Tahoma"/>
            <family val="2"/>
          </rPr>
          <t>sony:</t>
        </r>
        <r>
          <rPr>
            <sz val="9"/>
            <rFont val="Tahoma"/>
            <family val="2"/>
          </rPr>
          <t xml:space="preserve">
</t>
        </r>
      </text>
    </comment>
    <comment ref="B9" authorId="1">
      <text>
        <r>
          <rPr>
            <b/>
            <sz val="9"/>
            <rFont val="Tahoma"/>
            <family val="2"/>
          </rPr>
          <t>Admin:</t>
        </r>
        <r>
          <rPr>
            <sz val="9"/>
            <rFont val="Tahoma"/>
            <family val="2"/>
          </rPr>
          <t xml:space="preserve">
có trích lục giấy</t>
        </r>
      </text>
    </comment>
  </commentList>
</comments>
</file>

<file path=xl/comments2.xml><?xml version="1.0" encoding="utf-8"?>
<comments xmlns="http://schemas.openxmlformats.org/spreadsheetml/2006/main">
  <authors>
    <author>sony</author>
  </authors>
  <commentList>
    <comment ref="E18" authorId="0">
      <text>
        <r>
          <rPr>
            <b/>
            <sz val="9"/>
            <rFont val="Tahoma"/>
            <family val="2"/>
          </rPr>
          <t>sony:</t>
        </r>
        <r>
          <rPr>
            <sz val="9"/>
            <rFont val="Tahoma"/>
            <family val="2"/>
          </rPr>
          <t xml:space="preserve">
dài 4.6km, rộng 80.5 m
</t>
        </r>
      </text>
    </comment>
    <comment ref="D21" authorId="0">
      <text>
        <r>
          <rPr>
            <b/>
            <sz val="9"/>
            <rFont val="Tahoma"/>
            <family val="2"/>
          </rPr>
          <t>sony:</t>
        </r>
        <r>
          <rPr>
            <sz val="9"/>
            <rFont val="Tahoma"/>
            <family val="2"/>
          </rPr>
          <t xml:space="preserve">
dài 4.6km, rộng 80.5 m
</t>
        </r>
      </text>
    </comment>
    <comment ref="B27" authorId="0">
      <text>
        <r>
          <rPr>
            <b/>
            <sz val="9"/>
            <rFont val="Tahoma"/>
            <family val="2"/>
          </rPr>
          <t>sony:</t>
        </r>
        <r>
          <rPr>
            <sz val="9"/>
            <rFont val="Tahoma"/>
            <family val="2"/>
          </rPr>
          <t xml:space="preserve">
NQ 2.0 ha; thực tế 1.75 ha
</t>
        </r>
      </text>
    </comment>
    <comment ref="B35" authorId="0">
      <text>
        <r>
          <rPr>
            <b/>
            <sz val="9"/>
            <rFont val="Tahoma"/>
            <family val="2"/>
          </rPr>
          <t>sony:</t>
        </r>
        <r>
          <rPr>
            <sz val="9"/>
            <rFont val="Tahoma"/>
            <family val="2"/>
          </rPr>
          <t xml:space="preserve">
Kiểm tra lại, có thể trùng với 03 vị trí Khu Hoàng Đanh</t>
        </r>
      </text>
    </comment>
    <comment ref="B36" authorId="0">
      <text>
        <r>
          <rPr>
            <b/>
            <sz val="9"/>
            <rFont val="Tahoma"/>
            <family val="2"/>
          </rPr>
          <t>sony:</t>
        </r>
        <r>
          <rPr>
            <sz val="9"/>
            <rFont val="Tahoma"/>
            <family val="2"/>
          </rPr>
          <t xml:space="preserve">
Kiểm tra lại, có thể trùng với 03 vị trí Khu Hoàng Đanh</t>
        </r>
      </text>
    </comment>
    <comment ref="D36" authorId="0">
      <text>
        <r>
          <rPr>
            <b/>
            <sz val="9"/>
            <rFont val="Tahoma"/>
            <family val="2"/>
          </rPr>
          <t>sony:</t>
        </r>
        <r>
          <rPr>
            <sz val="9"/>
            <rFont val="Tahoma"/>
            <family val="2"/>
          </rPr>
          <t xml:space="preserve">
Đăng ký 2,16 ha nhưng đo bản đồ là 1,96 ha; phần còn lại trùng kế hoạch 2016</t>
        </r>
      </text>
    </comment>
    <comment ref="B37" authorId="0">
      <text>
        <r>
          <rPr>
            <b/>
            <sz val="9"/>
            <rFont val="Tahoma"/>
            <family val="2"/>
          </rPr>
          <t>sony:</t>
        </r>
        <r>
          <rPr>
            <sz val="9"/>
            <rFont val="Tahoma"/>
            <family val="2"/>
          </rPr>
          <t xml:space="preserve">
Kiểm tra lại, có thể trùng với 03 vị trí Khu Hoàng Đanh</t>
        </r>
      </text>
    </comment>
    <comment ref="B38" authorId="0">
      <text>
        <r>
          <rPr>
            <b/>
            <sz val="9"/>
            <rFont val="Tahoma"/>
            <family val="2"/>
          </rPr>
          <t>sony:</t>
        </r>
        <r>
          <rPr>
            <sz val="9"/>
            <rFont val="Tahoma"/>
            <family val="2"/>
          </rPr>
          <t xml:space="preserve">
Kiểm tra lại, có thể trùng với 03 vị trí Khu Hoàng Đanh</t>
        </r>
      </text>
    </comment>
    <comment ref="B39" authorId="0">
      <text>
        <r>
          <rPr>
            <b/>
            <sz val="9"/>
            <rFont val="Tahoma"/>
            <family val="2"/>
          </rPr>
          <t>sony:</t>
        </r>
        <r>
          <rPr>
            <sz val="9"/>
            <rFont val="Tahoma"/>
            <family val="2"/>
          </rPr>
          <t xml:space="preserve">
Kiểm tra lại, có thể trùng với 03 vị trí Khu Hoàng Đanh</t>
        </r>
      </text>
    </comment>
    <comment ref="B40" authorId="0">
      <text>
        <r>
          <rPr>
            <b/>
            <sz val="9"/>
            <rFont val="Tahoma"/>
            <family val="2"/>
          </rPr>
          <t>sony:</t>
        </r>
        <r>
          <rPr>
            <sz val="9"/>
            <rFont val="Tahoma"/>
            <family val="2"/>
          </rPr>
          <t xml:space="preserve">
Kiểm tra lại, có thể trùng với 03 vị trí Khu Hoàng Đanh</t>
        </r>
      </text>
    </comment>
  </commentList>
</comments>
</file>

<file path=xl/sharedStrings.xml><?xml version="1.0" encoding="utf-8"?>
<sst xmlns="http://schemas.openxmlformats.org/spreadsheetml/2006/main" count="3170" uniqueCount="1373">
  <si>
    <t>STT</t>
  </si>
  <si>
    <t>Các công trình, dự án</t>
  </si>
  <si>
    <r>
      <t xml:space="preserve">Địa điểm 
</t>
    </r>
    <r>
      <rPr>
        <sz val="12"/>
        <rFont val="Times New Roman"/>
        <family val="1"/>
      </rPr>
      <t>(đến cấp xã)</t>
    </r>
  </si>
  <si>
    <r>
      <t xml:space="preserve">Nhu cầu sử dụng đất </t>
    </r>
    <r>
      <rPr>
        <sz val="12"/>
        <rFont val="Times New Roman"/>
        <family val="1"/>
      </rPr>
      <t>(ha)</t>
    </r>
  </si>
  <si>
    <t xml:space="preserve">Tổng diện tích </t>
  </si>
  <si>
    <t>I</t>
  </si>
  <si>
    <t>II</t>
  </si>
  <si>
    <t>Đất trồng lúa</t>
  </si>
  <si>
    <t>TP HƯNG YÊN</t>
  </si>
  <si>
    <t>Khu nhà ở phố mới Văn Giang</t>
  </si>
  <si>
    <t>Dự án khu đô thị sinh thái DREAM CITY</t>
  </si>
  <si>
    <t>HUYỆN VĂN GIANG</t>
  </si>
  <si>
    <t>TT. Văn Giang</t>
  </si>
  <si>
    <t>TT Văn Giang, xã Cửu Cao</t>
  </si>
  <si>
    <t>Dự án Nhà máy may mặc chuyên dụng 19/5 BCA và Dự án cơ sở sản xuất, lắp ráp phương tiện, thiết bị chữa cháy và cứu nạn, cứu hộ</t>
  </si>
  <si>
    <t>Xã Tân Tiến</t>
  </si>
  <si>
    <t>Xây dựng hạ tầng kỹ thuật khu dịch vụ xã Cửu Cao</t>
  </si>
  <si>
    <t>Xã Cửu Cao</t>
  </si>
  <si>
    <t>Dự án cải tạo kênh lấy sa</t>
  </si>
  <si>
    <t>xã Xuân Quan, xã Cửu Cao</t>
  </si>
  <si>
    <t>Cải tạo nâng cấp ĐH.26</t>
  </si>
  <si>
    <t>Cải tạo nâng cấp ĐH.17</t>
  </si>
  <si>
    <t>Xã Long Hưng, Liên Nghĩa</t>
  </si>
  <si>
    <t>Xã Nghĩa Trụ</t>
  </si>
  <si>
    <t>Đường dây và trạm biến áp 110kV Tân Quang đoạn qua Văn Giang</t>
  </si>
  <si>
    <t>CQT lưới điện huyện Văn Giang giai đoạn 1 năm 2016</t>
  </si>
  <si>
    <t>Xuất tuyến 22 kV sau TBA 110 kV Văn Giang tạo mạch vòng liên lạc với TBA 110 kV Tân Quang và 110 kV Lạc Đạo</t>
  </si>
  <si>
    <t>Đường dây 110kV và trạm biến áp 110kV Văn Giang</t>
  </si>
  <si>
    <t>Xã Cửu Cao, Xã Long Hưng</t>
  </si>
  <si>
    <t>Xã Mễ Sở, Long Hưng, Tân Tiến, Phụng Công, TT Văn Giang</t>
  </si>
  <si>
    <t>Xã Long Hưng</t>
  </si>
  <si>
    <t xml:space="preserve">Nhà máy sản xuất bao bì Anh Đức </t>
  </si>
  <si>
    <t>Cải tạo và nâng cấp ĐT17 kéo dài đến ĐT 379 và chỉnh trang hạ tầng kỹ thuật khu tưởng niệm đồng chí Tô Hiệu và đồng chí Lê Văn Lương</t>
  </si>
  <si>
    <t>huyện Văn Giang</t>
  </si>
  <si>
    <t>Xã Vĩnh Khúc</t>
  </si>
  <si>
    <t>Điểm tập kết và trung chuyển rác xã Vĩnh Khúc</t>
  </si>
  <si>
    <t>Điều chỉnh ranh giới khu đô thị TM-DL Văn Giang</t>
  </si>
  <si>
    <t>Khu nhà ở Hưng Thịnh Phát</t>
  </si>
  <si>
    <t>Xây dựng hạ tầng kỹ thuật khu dịch vụ xã Phụng Công</t>
  </si>
  <si>
    <t>Xã Phụng Công</t>
  </si>
  <si>
    <t>Khu dịch vụ Đầm Lau</t>
  </si>
  <si>
    <t>Xã Xuân Quan</t>
  </si>
  <si>
    <t>Xây dựng HTKT khu dịch vụ Cầu Ván</t>
  </si>
  <si>
    <t>Trạm cấp nước Văn Giang</t>
  </si>
  <si>
    <t>Nút giao thông Đường tỉnh 379 và 179 (dự án đường giao thông liên tỉnh Hà Nội-Hưng Yên)</t>
  </si>
  <si>
    <t>CQT lưới điện huyện Văn Giang giai đoạn 2 năm 2016</t>
  </si>
  <si>
    <t>Xã Long Hưng, Mễ Sở, Phụng Công, TT Văn Giang</t>
  </si>
  <si>
    <t>Giảm cường độ phát thải trong cung cấp năng lượng điện khu vực miền Bắc (khu tái thiết Đức)</t>
  </si>
  <si>
    <t>Xã Liên Nghĩa</t>
  </si>
  <si>
    <t>Mở rộng trường mầm non Tô Quyền</t>
  </si>
  <si>
    <t>Xã Mễ Sở</t>
  </si>
  <si>
    <t>xã Thắng Lợi</t>
  </si>
  <si>
    <t>Chợ nông sản Văn Giang</t>
  </si>
  <si>
    <t>Chợ nông thôn Nghĩa Trụ</t>
  </si>
  <si>
    <t>Xã Thắng Lợi</t>
  </si>
  <si>
    <t>xã Long Hưng</t>
  </si>
  <si>
    <t>Đất tái định cư (02 vị trí)</t>
  </si>
  <si>
    <t>xã Nghĩa Trụ</t>
  </si>
  <si>
    <t>Dự án xử lý đất lún nứt đê tại TT Văn Giang</t>
  </si>
  <si>
    <t>TT Văn Giang</t>
  </si>
  <si>
    <t>Dự án đầu tư cấp nước sạch nông thôn mới</t>
  </si>
  <si>
    <t>Mở rộng đường liên thôn thị trấn Văn Giang</t>
  </si>
  <si>
    <t>Cải tạo và nâng cấp ĐT 377 đoạn km1+280 đến km2+350</t>
  </si>
  <si>
    <t>Cải tạo và nâng cấp đường ĐH 22</t>
  </si>
  <si>
    <t>Xây dựng nhà văn hóa Thôn Hạ</t>
  </si>
  <si>
    <t>Trung tâm thương mại Thị trấn Lương Bằng</t>
  </si>
  <si>
    <t>Thị trấn Lương Bằng</t>
  </si>
  <si>
    <t>Đất ở Thị trấn Lương Bằng</t>
  </si>
  <si>
    <t xml:space="preserve">Nhà máy sản xuất gạch Tuynel </t>
  </si>
  <si>
    <t>Xã Ngọc Thanh</t>
  </si>
  <si>
    <t>Khu sản xuất kinh doanh nhà máy sản xuất gạch Tuynen (Công ty cổ phần cầu Đuống Hưng Yên)</t>
  </si>
  <si>
    <t xml:space="preserve">Dự án sản xuất giống lúa và giống cây trồng hiệu quả kinh tế cao (Công ty TNHH kỹ thuật nông - công nghiệp H-T ) </t>
  </si>
  <si>
    <t>Xã Toàn Thắng</t>
  </si>
  <si>
    <t>Sân vận động huyện Kim Động</t>
  </si>
  <si>
    <t>Đường dây và Trạm biến áp 110kv Bãi Sậy</t>
  </si>
  <si>
    <t>Xã Toàn Thắng, Xã Nghĩa Dân</t>
  </si>
  <si>
    <t>Đường dây 220kv Thái Bình-Kim Động</t>
  </si>
  <si>
    <t>Thị trấn Lương Bằng, Xã Nghĩa Dân, Xã Chính Nghĩa</t>
  </si>
  <si>
    <t>Xã Chính Nghĩa</t>
  </si>
  <si>
    <t>Xã Phạm Ngũ Lão</t>
  </si>
  <si>
    <t>Xã Phú Thịnh</t>
  </si>
  <si>
    <t>Xã Vĩnh Xá</t>
  </si>
  <si>
    <t>Trụ sở làm việc Viện Kiểm sát nhân dân huyện</t>
  </si>
  <si>
    <t>Nhà máy SX gạch Tuynel Việt Phúc Đức</t>
  </si>
  <si>
    <t>Xã Mai Động</t>
  </si>
  <si>
    <t>Bến bốc xếp hàng hóa (thôn Nho Lâm)</t>
  </si>
  <si>
    <t xml:space="preserve">Xử lý sự cố sạt lở đê  bối </t>
  </si>
  <si>
    <t>MR trung tâm điều dưỡng tâm thần kinh</t>
  </si>
  <si>
    <t>Xã Hiệp Cường</t>
  </si>
  <si>
    <t>Xã Song Mai</t>
  </si>
  <si>
    <t>Xã Thọ Vinh</t>
  </si>
  <si>
    <t>Mở rộng nút giao chân cầu đường 38 mới (dự án Wramp)</t>
  </si>
  <si>
    <t>Xã Nghĩa Dân</t>
  </si>
  <si>
    <t>Hoàn trả lại mương thủy lợi  (dự án Wramp)</t>
  </si>
  <si>
    <t>Di chuyển đường điện (dự án Wramp)</t>
  </si>
  <si>
    <t>Xã Nghĩa Dân, xã Toàn Thắng</t>
  </si>
  <si>
    <t xml:space="preserve">Dự án chống quá tải </t>
  </si>
  <si>
    <t>Dự án xây dựng đền thờ tướng quân Phạm Bạch Hổ</t>
  </si>
  <si>
    <t>Dự án Cải tạo và nâng cấp đường ĐH (đoạn đường tỉnh 378 đến QL 39A)</t>
  </si>
  <si>
    <t>Xã Hiệp Cường, xã Ngọc Thanh</t>
  </si>
  <si>
    <t>Dự án tái định cư phục vụ Dự án cải tạo và nâng caaos ĐH 72 đoạn từ đường 378 đến QL 39A</t>
  </si>
  <si>
    <t>Nhà máy chế biến nông sản thực phẩm và xuất khẩu Âu Việt</t>
  </si>
  <si>
    <t>Nhà máy sản xuất bao bì Vingtech</t>
  </si>
  <si>
    <t>Xã Đồng Thanh</t>
  </si>
  <si>
    <t>Xã Hùng An</t>
  </si>
  <si>
    <t>XD bến tập kết và trung chuyển hàng hóa, vật liệu xây dựng Thành Phát</t>
  </si>
  <si>
    <t>Xã Đức Hợp</t>
  </si>
  <si>
    <t>QH khu chứa VLXD và chế biến than (GĐ2)</t>
  </si>
  <si>
    <t>Xã Nhân La</t>
  </si>
  <si>
    <t>HUYỆN KIM ĐỘNG</t>
  </si>
  <si>
    <t>III</t>
  </si>
  <si>
    <t>Trường quân sự địa phương tỉnh và Trung tâm giáo dục quốc phòng, an ninh</t>
  </si>
  <si>
    <t>Mở rộng trường bắn tại xã Hiệp Cường</t>
  </si>
  <si>
    <t>Trung tâm huấn luyện lực lượng dự bị động viên tỉnh</t>
  </si>
  <si>
    <t>Trạm sửa chữa tổng hợp</t>
  </si>
  <si>
    <t>Bãi đỗ xe, cửa hàng xăng dầu và kinh doanh dịch vụ vận tải, phân phối và lưu trữ hàng hóa</t>
  </si>
  <si>
    <t>Mở rộng đường ĐT 386 (Đường 202 cũ)</t>
  </si>
  <si>
    <t>Mở rộng đường ĐH 87</t>
  </si>
  <si>
    <t>Xã Tống Phan</t>
  </si>
  <si>
    <t>TT Trần Cao</t>
  </si>
  <si>
    <t>Đường liên tỉnh nối vành đai V vùng thủ đô Hà Nội đoạn trên địa phận Thái Bình với QL 38 và cao tốc HN-HP trên địa phận Hưng Yên và cầu La Tiến</t>
  </si>
  <si>
    <t xml:space="preserve">Tống Trân, Nguyên Hòa </t>
  </si>
  <si>
    <t>QH nắn dòng chảy</t>
  </si>
  <si>
    <t>Xã Tống Trân</t>
  </si>
  <si>
    <t>Hệ thống thủy lợi vùng chuyên canh cây nhãn, vải - tỉnh Hưng Yên</t>
  </si>
  <si>
    <t>Xã Tam Đa</t>
  </si>
  <si>
    <t>Dự án cải tạo, nạo vét hệ thống công trình sau đầu mối trạm bơm La Tiến</t>
  </si>
  <si>
    <t>Xã Nguyên Hòa, Tam Đa, Tiên Tiến, Nhật Quang, Tống Phan</t>
  </si>
  <si>
    <t>Đường dây 110kv TBA 110 kv Phố Cao - Hưng Hà</t>
  </si>
  <si>
    <t>Cải tạo ĐZ 110kV Kim Động - Phố Cao cấp điện cho khu vực TP Hưng Yên từ TBA 220kV Kim Động</t>
  </si>
  <si>
    <t>TT Trần Cao, Xã Đoàn Đào, Xã Phan Sào Nam</t>
  </si>
  <si>
    <t>Giảm cường độ phát thải trong cung cấp năng lượng điện khu vực miền Bắc (kfw tái thiết Đức)</t>
  </si>
  <si>
    <t>Xã Tống Phan, Minh Tân, Phan Sào Nam, Đoàn Đào</t>
  </si>
  <si>
    <t>Xã Đoàn Đào</t>
  </si>
  <si>
    <t>Xã Nhật Quang</t>
  </si>
  <si>
    <t>Mở rộng đền La Tiến</t>
  </si>
  <si>
    <t>Xã Nguyên Hòa</t>
  </si>
  <si>
    <t>Xã Đình Cao</t>
  </si>
  <si>
    <t>Xã Minh Tiến</t>
  </si>
  <si>
    <t>Xã Minh Tân</t>
  </si>
  <si>
    <t>Xã Quang Hưng</t>
  </si>
  <si>
    <t>Xã Minh Hoàng</t>
  </si>
  <si>
    <t>Xã Tiên Tiến</t>
  </si>
  <si>
    <t>Khu tái định cư để mở rộng   khu vực đền La Tiến</t>
  </si>
  <si>
    <t>Xã Phan Sào Nam</t>
  </si>
  <si>
    <t>Trại gà giống chất lượng cao</t>
  </si>
  <si>
    <t>QH đường nối khu dân cư với đường ĐT386</t>
  </si>
  <si>
    <t>Nâng cấp tuyến đường từ Quán Bầu đi Hà Linh Đình Cao</t>
  </si>
  <si>
    <t>Nâng cấp tuyến đường từ bãi rác trần cao đến voi đá, ngựa đá xã Đoàn Đào</t>
  </si>
  <si>
    <t>Cải tạo nâng cấp đường ĐH 82 kéo dài</t>
  </si>
  <si>
    <t>Dự án đầu tư xây dựng nâng cấp đê tả sông Luộc kéo dài</t>
  </si>
  <si>
    <t>Nâng cấp, cải tạo trường cấp 1,2 Trần Cao</t>
  </si>
  <si>
    <t>Bể bơi thôn Cao Xá</t>
  </si>
  <si>
    <t>Đấu giá QSDĐ cho nhân dân làm nhà ở</t>
  </si>
  <si>
    <t>MR nghĩa địa phía Bắc thôn Tần Tiến</t>
  </si>
  <si>
    <t>HUYỆN PHÙ CỪ</t>
  </si>
  <si>
    <t>IV</t>
  </si>
  <si>
    <t>Trạm xăng dầu Hồng Hải</t>
  </si>
  <si>
    <t>Chuyển mục đích sử dụng sang đất ở</t>
  </si>
  <si>
    <t>HUYỆN TIÊN LỮ</t>
  </si>
  <si>
    <t>V</t>
  </si>
  <si>
    <t>Cây xăng xã Hải Triều</t>
  </si>
  <si>
    <t>Khu nhà ở liền kề đẻ bán, siêu thị, khách sạn và nhà hàng ăn uống</t>
  </si>
  <si>
    <t>Mở rộng đường ĐH.92</t>
  </si>
  <si>
    <t>Mở rộng đường ĐH.93</t>
  </si>
  <si>
    <t>Xã Cương Chính</t>
  </si>
  <si>
    <t>Trường đại học giao thông (Khu đại học Phố Hiến)</t>
  </si>
  <si>
    <t>Trường tiểu học xã Dị Chế</t>
  </si>
  <si>
    <t>Trường THCS xã Ngô Quyền</t>
  </si>
  <si>
    <t>Mở rộng đài tưởng niệm Hoàng Hoa Thám</t>
  </si>
  <si>
    <t>Khu tái thiết hiện trạng TT9</t>
  </si>
  <si>
    <t>Khu dân cư Nam NU-10</t>
  </si>
  <si>
    <t>Khu dân cư mới TT7</t>
  </si>
  <si>
    <t>Khu TĐC dự án đường tránh khu di tích chùa Đậu Dung</t>
  </si>
  <si>
    <t xml:space="preserve">Tái định cư, đấu giá QSDĐ cho dân làm nhà ở </t>
  </si>
  <si>
    <t>Tổ hợp kinh doanh tổng hợp và trạm dừng nghỉ</t>
  </si>
  <si>
    <t>Mở rộng ĐH 72</t>
  </si>
  <si>
    <t>Mở rộng ĐH 82</t>
  </si>
  <si>
    <t>Trường mầm non và trường THCS thị trấn Vương</t>
  </si>
  <si>
    <t>Đấu giá quyền sử dụng đất cho nhân dân làm nhà ở</t>
  </si>
  <si>
    <t xml:space="preserve">Xã Đức Thắng, Dị Chế, An Viên, </t>
  </si>
  <si>
    <t>Chuyển mục đích sử dụng sang đất ở thôn Giai Lệ</t>
  </si>
  <si>
    <t>Khu TĐC lùi, khu đấu giá phía tây Chợ Gạo</t>
  </si>
  <si>
    <t>Mở rộng Chùa Diều</t>
  </si>
  <si>
    <t>Cải tạo, nâng cấp đường cạnh nhà máy mút xốp (đoạn từ đường Nguyễn Văn Linh tới bờ sông Điện Biên) và đường khu dân cư phường An Tảo</t>
  </si>
  <si>
    <t>Mở rộng đường Nam đài truyền hình (đoạn từ Nguyễn Văn Linh đến Triệu Quang Phục) - mở rộng 24 m</t>
  </si>
  <si>
    <t>Mở rộng đường Hoàng Hoa Thám (mở rộng 15,5 m)</t>
  </si>
  <si>
    <t>Mở rộng đường Chùa Diều (mở rộng 15,5 m)</t>
  </si>
  <si>
    <t>Kênh tiêu Chợ Gạo</t>
  </si>
  <si>
    <t>Khu tái định cư phục vụ GPMB đường trục phía Bắc khu đô thị đại học Phố Hiến (NU1)</t>
  </si>
  <si>
    <t>Đường vào nhà máy xử lý nước thải</t>
  </si>
  <si>
    <t>Mạng lưới và trạm xử lý nước thải thành phố</t>
  </si>
  <si>
    <t>Đường trục xã Bảo Khê</t>
  </si>
  <si>
    <t>Chợ Dốc Lã</t>
  </si>
  <si>
    <t xml:space="preserve">Khu trồng rau quả sạch và nuôi trồng thủy sản </t>
  </si>
  <si>
    <t>Dự án xây dựng Hồ điều hòa trạm bơm tiêu Bảo Khê</t>
  </si>
  <si>
    <t>Hạ tầng khu tái định cư phía Nam đường Đinh Điền</t>
  </si>
  <si>
    <t>Trụ sở làm việc Bảo hiểm xã hội tỉnh Hưng Yên</t>
  </si>
  <si>
    <t>Đầu tư, xây dựng, kinh doanh chợ Hiến Nam</t>
  </si>
  <si>
    <t>Khu nhà ở thương mại và dịch vụ (diện tích xây dựng HTKT đường Nguyễn Chí Thanh)</t>
  </si>
  <si>
    <t>Nhà thiếu nhi tỉnh Hưng Yên</t>
  </si>
  <si>
    <r>
      <t xml:space="preserve">Khu tái định cư phục vụ GPMB xây dựng cầu Hưng Hà </t>
    </r>
    <r>
      <rPr>
        <i/>
        <sz val="12"/>
        <rFont val="Times New Roman"/>
        <family val="1"/>
      </rPr>
      <t>(khu vực Đầm Hôm)</t>
    </r>
  </si>
  <si>
    <t>Hệ thống thủy lợi vùng chuyên canh cây nhãn, cây vải-tỉnh Hưng Yên</t>
  </si>
  <si>
    <t>Đường trục xã Hùng Cường</t>
  </si>
  <si>
    <t>Trồng rau sạch tiêu chuẩn</t>
  </si>
  <si>
    <t>Xây dựng QL38 đoạn từ cầu Yên Lệnh đến Nút giao Vực Vòng</t>
  </si>
  <si>
    <t>Trụ sở của Cảnh sát phòng cháy chữa cháy thành phố Hưng Yên</t>
  </si>
  <si>
    <t>Trụ sở làm việc Tòa án nhân dân tỉnh Hưng Yên</t>
  </si>
  <si>
    <t>Trụ sở cơ quan thường trực Báo Nhân Dân</t>
  </si>
  <si>
    <t>Trung tâm thương mại và salon ô tô Hưng Yên</t>
  </si>
  <si>
    <t>Bến bốc xếp, sản xuất và kinh doanh vật liệu xây dựng Lam Sơn</t>
  </si>
  <si>
    <t xml:space="preserve">Mở rộng Trung tâm phòng, chống HIV/AIDS </t>
  </si>
  <si>
    <t>Đường Hải Thượng Lãn Ông (đoạn từ đường Phạm Bạch Hổ đến đê Sông Hồng)</t>
  </si>
  <si>
    <t>Đường cạnh Ngân hàng đầu tư (vị trí cạnh BIDV)</t>
  </si>
  <si>
    <t>Dự án thu hồi đất xen kẹp giữa Khu đô thị Tân Phố Hiến và đường Trần Hưng Đạo</t>
  </si>
  <si>
    <t>Trụ sở làm việc Công ty TNHH MTV Môi trường và Công trình đô thị Hưng Yên</t>
  </si>
  <si>
    <t>Tuyến đường vào khu di tích đền Mây, đền Quan Lớn</t>
  </si>
  <si>
    <t>Tuyến đường trục trung tâm phường Lam Sơn (đường Tô Ngọc Vân)</t>
  </si>
  <si>
    <t>Cải tạo, nâng cấp đường Bạch Thái Bưởi (đoạn từ Nguyễn Văn Linh đến đường Trần Hưng Đạo)</t>
  </si>
  <si>
    <t>Cải tạo, nâng cấp đường trục xã Quảng Châu (đoạn từ đường Dương Hữu Miên đến khu di tích Đền Trần Mã Châu)</t>
  </si>
  <si>
    <t>Xây dựng công viên hồ An Vũ (hồ 2,3) tỉnh Hưng Yên theo hình thức PPP-hợp đồng BT</t>
  </si>
  <si>
    <t>Khu nhà ở sinh thái và khu nhà ở shophouse</t>
  </si>
  <si>
    <t xml:space="preserve">Đường bộ nối 02 đường cao tốc Hà Nội - Hải Phòng  và Cầu Giẽ Ninh Bình </t>
  </si>
  <si>
    <t>Khu tái thiết hiện trạng TT26, TT27</t>
  </si>
  <si>
    <t>Khu dân cư quy hoạch theo dự án NU-9</t>
  </si>
  <si>
    <t>Đường trục xã Liên Phương</t>
  </si>
  <si>
    <t>Đất xen kẹp trong khu dân cư đấu giá cho nhân dân làm nhà ở (01 vị trí)</t>
  </si>
  <si>
    <t>Đường trục xã Phú Cường</t>
  </si>
  <si>
    <t>Bến kinh doanh vật liệu xây dựng Phú  Cường</t>
  </si>
  <si>
    <t>Trang trại Đức Long</t>
  </si>
  <si>
    <t>Khu TĐC phục vụ GPMB dự án tuyến đường bộ nối đường cao tốc Hà Nội - Hải Phòng với đường cao tốc Cầu Giẽ - Ninh Bình đoạn qua khu Đại học Phố Hiến</t>
  </si>
  <si>
    <t>Mở rộng nghĩa địa (phục vụ di chuyển mồ mả khi GPMB dự án tuyến đường bộ nối đường cao tốc Hà Nội - Hải Phòng với đường cao tốc Cầu Giẽ - Ninh Bình đoạn qua khu Đại học Phố Hiến)</t>
  </si>
  <si>
    <t>Nhà máy may mặc Thống Nhất</t>
  </si>
  <si>
    <t>Đường trục xã Quảng Châu</t>
  </si>
  <si>
    <t>Khu trồng rau quả sạch và nuôi trồng thủy sản chất lượng cao</t>
  </si>
  <si>
    <t>Mở rộng khuôn viên đền Mẫu</t>
  </si>
  <si>
    <t>Mở rộng đền Bà Chúa Kho</t>
  </si>
  <si>
    <t>Khu tái định cư phục vụ công tác GPMB khu di tích đền Trần, đền Mẫu, đền Thiên Hậu</t>
  </si>
  <si>
    <t>Đất xen kẹp trong khu dân cư đấu giá cho nhân dân làm nhà ở (03 vị trí)</t>
  </si>
  <si>
    <t>Trường Đại học Giao thông vận tải</t>
  </si>
  <si>
    <t>Khu tái thiết hiện trạng TT4</t>
  </si>
  <si>
    <t>Hạ tầng kỹ thuật khu tái định cư Đặng Cầu (4 hộ)</t>
  </si>
  <si>
    <t>Đường trục phía Bắc khu đại học Phố Hiến</t>
  </si>
  <si>
    <t xml:space="preserve">Mở rộng Học viện Y Dược học cổ truyền Việt Nam </t>
  </si>
  <si>
    <t>Mở rộng khu xử lý chất thải rắn thành phố Hưng Yên</t>
  </si>
  <si>
    <t>Khu thể thao và dịch vụ Liên Lộc</t>
  </si>
  <si>
    <t>Trụ sở làm việc Cục Thi hành án</t>
  </si>
  <si>
    <t>Cửa hàng xăng dầu Lam Sơn</t>
  </si>
  <si>
    <t xml:space="preserve">Đấu giá QSDĐ cho nhân dân làm nhà ở </t>
  </si>
  <si>
    <t>Quy hoạch xây dựng hệ thống tiêu thoát nước (Trung thủy nông)</t>
  </si>
  <si>
    <t>Đấu giá quyền sử dụng đất cho nhân dân làm nhà ở (vị trí Đầm Tiểu giữa)</t>
  </si>
  <si>
    <t>26,0</t>
  </si>
  <si>
    <t>VI</t>
  </si>
  <si>
    <t>HUYỆN KHOÁI CHÂU</t>
  </si>
  <si>
    <t>Xã Chí Tân</t>
  </si>
  <si>
    <t>Xã Việt Hòa</t>
  </si>
  <si>
    <t>Xây dụng trụ sở Viện Kiểm sát nhân dân huyện Khoái Châu</t>
  </si>
  <si>
    <t>Xã An Vỹ</t>
  </si>
  <si>
    <t>Xã Dạ Trạch</t>
  </si>
  <si>
    <t>TT Khoái Châu</t>
  </si>
  <si>
    <t xml:space="preserve"> Xây dựng đường Nguyễn Kỳ</t>
  </si>
  <si>
    <t>Xây dựng đường Bãi Sậy</t>
  </si>
  <si>
    <t>Nâng cấp cải tạo ĐT.384 ( đường 204 cũ ) đoạn Bô Thời - Xuân Trúc</t>
  </si>
  <si>
    <t>Xã Hồng Tiến</t>
  </si>
  <si>
    <t>Cải tạo, nâng cấp đường vào đền Chử Đồng Tử</t>
  </si>
  <si>
    <t>Xã Bình Minh</t>
  </si>
  <si>
    <t>Mở rộng nâng cấp Cầu Khé Km 13 + 700 ĐT.384</t>
  </si>
  <si>
    <t>Xã Phùng Hưng</t>
  </si>
  <si>
    <t>Đường nối ĐT.379 với QL 39 và đường cao tốc Hà Nội - Hải Phòng</t>
  </si>
  <si>
    <t>Xã Tân Dân</t>
  </si>
  <si>
    <t>Đường CN từ TT. Khoái Châu đến Dân Tiến</t>
  </si>
  <si>
    <t>Xã Dân Tiến</t>
  </si>
  <si>
    <t>Cải tạo, nâng cấp ĐH.53 đoạn Km 0+00 - Km2+400</t>
  </si>
  <si>
    <t>Xã Thuần Hưng, Thành Công, Nhuế Dương</t>
  </si>
  <si>
    <t>Cải tạo, nâng cấp ĐH.56 đoạn Km0+00 - Km3+500 (Dốc Bái - Bến đò Đông Ninh)</t>
  </si>
  <si>
    <t>Xã Đông Kết, Đông Ninh, Tân Châu</t>
  </si>
  <si>
    <t>Xây dựng cầu Hồng Tiến tại Km8+920 trên ĐT.384 (Đường 204 cũ)</t>
  </si>
  <si>
    <t>Huyện Khoái Châu</t>
  </si>
  <si>
    <t>Cải tạo, nâng cấp đường 204 Cầu Khé - Dốc Kênh (bổ sung)</t>
  </si>
  <si>
    <t>Xã Liên Khê</t>
  </si>
  <si>
    <t>Xây dựng đường giao thông WB3</t>
  </si>
  <si>
    <t>Xã Bình Kiều</t>
  </si>
  <si>
    <t>Đường thủy lợi 206</t>
  </si>
  <si>
    <t>Nâng cấp đê tả Sông Hồng</t>
  </si>
  <si>
    <t>Kênh mương nội đồng</t>
  </si>
  <si>
    <t>Xây dựng trạm biến áp</t>
  </si>
  <si>
    <t>Bãi rác tập trung tại các thôn</t>
  </si>
  <si>
    <t>25 xã, thị trấn</t>
  </si>
  <si>
    <t>Sử dụng lại tuyến ĐZ 110kV Kim Động - Khoái Châu hiện có để vận hành lưới điện 22kV liên lạc giữa 02 TBA 110kV Kim Động và TBA 110kV Yên Mỹ</t>
  </si>
  <si>
    <t>Xây dựng khu dân cư TM và chợ Bô Thời</t>
  </si>
  <si>
    <t xml:space="preserve">Di dân và tái định cư vùng nguy cơ sạt lở Xã Bình Minh </t>
  </si>
  <si>
    <t>Xã Đông Ninh</t>
  </si>
  <si>
    <t>Xã Đại Hưng</t>
  </si>
  <si>
    <t>Xã Nhuế Dương</t>
  </si>
  <si>
    <t>Xã Đông Tảo</t>
  </si>
  <si>
    <t>Xã Đồng Tiến</t>
  </si>
  <si>
    <t>Xã Đại Tập</t>
  </si>
  <si>
    <t>Xã Đông Kết</t>
  </si>
  <si>
    <t>Xã Tứ Dân</t>
  </si>
  <si>
    <t>Xã Thuần Hưng</t>
  </si>
  <si>
    <t>Xã Ông Đình</t>
  </si>
  <si>
    <t>Diện tích thu hồi làm hành lang đường giao thông tại khu đấu giá QSDĐ cho nhân dân làm nhà ở</t>
  </si>
  <si>
    <t>Xây dựng khu tái định cư dự án đường nối ĐT 379 và QL 39 và đường cao tốc HN - HP</t>
  </si>
  <si>
    <t>Khu nhà ở liền kề để bán và trung tâm thương mại dịch vụ Bắc Việt</t>
  </si>
  <si>
    <t>Chợ nông sản Khoái Châu</t>
  </si>
  <si>
    <t>Mở rộng Nhà máy gạch Đại Nam</t>
  </si>
  <si>
    <t>Nhà máy sản xuất đồ dùng văn phòng phẩm của Công ty TNHH Quảng Đức Phong</t>
  </si>
  <si>
    <t>Nhà máy sản xuất các sản phẩm Inox gia dụng công ty TNHH INOX Thái An</t>
  </si>
  <si>
    <t>Nhà máy chế biến NS, thực phẩm Tính Thuy</t>
  </si>
  <si>
    <t>Xã Thành Công</t>
  </si>
  <si>
    <t>Xã Tân Châu</t>
  </si>
  <si>
    <t>Xã Hàm Tử</t>
  </si>
  <si>
    <t>Đầu tư xây dựng trung tâm thương mại loại III của Công ty TNHH  Liên doanh Châu Hưng</t>
  </si>
  <si>
    <t>Đường thủy lợi 206 (ĐT. 379)</t>
  </si>
  <si>
    <t>Trường mầm non hoa Anh Đào (Cơ sở 2)</t>
  </si>
  <si>
    <t>Nhà máy sản xuất gạch granite cao cấp</t>
  </si>
  <si>
    <t>Nhà máy may mặc xuất khẩu</t>
  </si>
  <si>
    <t>Xây dựng nhà máy Phú Dụ</t>
  </si>
  <si>
    <t xml:space="preserve"> Xã Phùng Hưng</t>
  </si>
  <si>
    <t>Xây dựng nhà máy may mặc xuất nhập khẩu</t>
  </si>
  <si>
    <t>Cửa hàng kinh doanh xăng dầu Thịnh Phát</t>
  </si>
  <si>
    <t>Xưởng SX hương và hàng thủ công mỹ nghệ xuất khẩu Ánh Hồng</t>
  </si>
  <si>
    <t>Nhà máy sản xuất gạch Tuynel An Thịnh</t>
  </si>
  <si>
    <t>Dự án công ty CP xây dựng và lắp đặt Xuân Mai</t>
  </si>
  <si>
    <t>TT Vương</t>
  </si>
  <si>
    <t>VII</t>
  </si>
  <si>
    <t>HUYỆN YÊN MỸ</t>
  </si>
  <si>
    <t>Xây dựng doanh trại ban chỉ huy Quân sự huyện Yên Mỹ</t>
  </si>
  <si>
    <t>TT. Yên Mỹ</t>
  </si>
  <si>
    <t>Nhà máy nước</t>
  </si>
  <si>
    <t>Đường trục trung tâm</t>
  </si>
  <si>
    <t>Đường trục chính của dự án Xây dựng cơ sở hạ tầng khu nuôi trồng thủy sản huyện Yên Mỹ</t>
  </si>
  <si>
    <t>Đất thủy lợi thôn Liêu Thượng + Liêu Trung</t>
  </si>
  <si>
    <t>Thị trấn Yên Mỹ, Lý Thường Kiệt, Trung Hưng</t>
  </si>
  <si>
    <t>Đường dây và TBA 110kV Văn giang 2, tỉnh Hưng Yên</t>
  </si>
  <si>
    <t>Huyện Yên Mỹ</t>
  </si>
  <si>
    <t>Xã Liêu Xá, Tân Lập, Minh Châu, Đồng Than, Giai Phạm</t>
  </si>
  <si>
    <t>Xây dựng chợ Nghĩa Hiệp</t>
  </si>
  <si>
    <t>Khu di tích Hải Thượng Lãn Ông - Lê Hữu Trác</t>
  </si>
  <si>
    <t>Lý Thường Kiệt</t>
  </si>
  <si>
    <t>Minh Châu</t>
  </si>
  <si>
    <t>Khu dân cư mới Ánh Khoa</t>
  </si>
  <si>
    <t>Khu nhà ở dịch vụ khu công nghiệp Phố Nối</t>
  </si>
  <si>
    <t>Khu nhà ở và trung tâm TM Phố Nối</t>
  </si>
  <si>
    <t>Trường mầm non và khu vui chơi giải trí Kiến Hưng</t>
  </si>
  <si>
    <t>Đường quy hoạch số 4 giai đoạn 2</t>
  </si>
  <si>
    <t>Nâng cấp, mở rộng đường ĐH. 34 kéo dài</t>
  </si>
  <si>
    <t>Cải tạo nâng cấp ĐT. 381 (đường 206 cũ) đoạn giao QL.5 đến giao với ĐT.379</t>
  </si>
  <si>
    <t>Đường trục trung tâm Khu đô thị phía Nam QL5 kéo dài từ Km1+892.92 đến giao ĐT.387</t>
  </si>
  <si>
    <t>Cầu Việt Cường và Cầu Đồng Than thuộc đường gom bên phải đường cao tốc Hà Nội - Hải Phòng (đoạn giao từ ĐT.381 đến giao QL.39)</t>
  </si>
  <si>
    <t>Cải tạo nâng cấp ĐT. 382 đoạn từ QL.39 đến ngã ba Từ Hồ</t>
  </si>
  <si>
    <t>Đường ĐH.42</t>
  </si>
  <si>
    <t>Dự án ngầm hóa mương Trần Thành Ngọ, hoàn thiện 03 tuyến đường tại xã Nghĩa Hiệp</t>
  </si>
  <si>
    <t>Cảng cạn ICD Văn Sơn</t>
  </si>
  <si>
    <t>Nâng cấp, mở rộng đường gom (bên phải) đường ô tô cao tốc Hà Nội - Hải Phòng (đoạn từ đường nối đường cao tốc HN-HP với đường cao tốc Cầu Giẽ- Ninh Bình giao với ĐT.376)</t>
  </si>
  <si>
    <t>Đường trục Bắc Nam tỉnh Hưng Yên</t>
  </si>
  <si>
    <t>Trạm biến áp Tân Lập</t>
  </si>
  <si>
    <t>Trạm y tế xã</t>
  </si>
  <si>
    <t>Trường mầm non xã</t>
  </si>
  <si>
    <t>Trường Trung học cơ sở</t>
  </si>
  <si>
    <t>Trường mầm non</t>
  </si>
  <si>
    <t>Sân thể dục thể thao</t>
  </si>
  <si>
    <t>Điểm tập kết rác tập trung</t>
  </si>
  <si>
    <t>Điểm tập kết rác</t>
  </si>
  <si>
    <t xml:space="preserve">Tái định cư cầu Lực Điền và đấu giá QSDĐ cho dân làm nhà ở </t>
  </si>
  <si>
    <t xml:space="preserve">Đấu giá QSDĐ cho dân làm nhà ở </t>
  </si>
  <si>
    <t>Khu nhà ở cho người lao động trong khu công nghiệp Yên Mỹ II</t>
  </si>
  <si>
    <t>Khu nhà ở thương mại Hoàng Long</t>
  </si>
  <si>
    <t>Dự án đầu tư xây dựng khu nhà ở Yên Mỹ</t>
  </si>
  <si>
    <t>Tân Lập, TT. Yên Mỹ</t>
  </si>
  <si>
    <t>Dự án đầu tư xây dựng khu nhà ở liền kề để bán 319</t>
  </si>
  <si>
    <t>Dự án đầu tư xây dựng khu nhà ở thương mại, nhà ở đô thị</t>
  </si>
  <si>
    <t>Nhà văn hóa thôn Khóa Nhu 2</t>
  </si>
  <si>
    <t>Salon ô tô Đông Phong</t>
  </si>
  <si>
    <t>Xây dựng khách sạn Tân Quang Phát</t>
  </si>
  <si>
    <t>Trung tâm thương mại dịch vụ và tiệc cưới</t>
  </si>
  <si>
    <t>Xưởng sản xuất và dịch vụ thương mại  Phương Vy</t>
  </si>
  <si>
    <t>Khu thương mại dịch vụ và giải trí Nghĩa Hiệp</t>
  </si>
  <si>
    <t>Cửa hàng xăng dầu, khách sạn, gara ô tô Bảo Huy</t>
  </si>
  <si>
    <t>Siêu thị Lan Chi</t>
  </si>
  <si>
    <t>Cửa hàng xăng dầu Ngọc Long</t>
  </si>
  <si>
    <t>Nhà máy sản xuất gia công linh kiện ô tô và bãi đỗ xe Huy Phong</t>
  </si>
  <si>
    <t>Nhà máy may Bảo Chung</t>
  </si>
  <si>
    <t>Nhà máy sản xuất phân bón Sơn Luyến</t>
  </si>
  <si>
    <t>Công ty chế biến thực phẩm, nông sản, nước tinh khiết</t>
  </si>
  <si>
    <t>Nhà máy sản xuất biến áp và thiết bị điện</t>
  </si>
  <si>
    <t>Nhà máy sản xuất kết cấu thép Alpha</t>
  </si>
  <si>
    <t xml:space="preserve">Nhà máy kết cấu thép và bảng điện tử </t>
  </si>
  <si>
    <t>Nhà máy sợi Trà Lý</t>
  </si>
  <si>
    <t>Nhà máy sản xuất giầy và nguyên phụ liệu HARCO</t>
  </si>
  <si>
    <t xml:space="preserve">Đất sản xuất kinh doanh của hộ gia đình cá thể </t>
  </si>
  <si>
    <t>Nhà máy sản xuất các thiết bị điện, linh kiện điện tử Huy Tuấn</t>
  </si>
  <si>
    <t>Nhà máy sản xuất lắp ráp xe đạp, xe điện và đồ điện gia dụng</t>
  </si>
  <si>
    <t>Nhà máy sản xuất thuốc vác xin, thuốc  thú y và chế phẩm sinh học dùng trong chăn nuôi</t>
  </si>
  <si>
    <t>Nhà máy sản xuất dây, cáp điện Đông Thành</t>
  </si>
  <si>
    <t>Nhà máy sản xuất đồ gỗ nội thất cao cấp</t>
  </si>
  <si>
    <t>Nhà máy sản xuất nhôm định hình AUSTDOOR</t>
  </si>
  <si>
    <t>Nhà máy sản xuất ngói thép nhẹ phủ cát màu Austdoor</t>
  </si>
  <si>
    <t>Vùng trồng cây ăn quả</t>
  </si>
  <si>
    <t>Bãi đỗ xe và dịch vụ tổng hợp Hoàng Gia</t>
  </si>
  <si>
    <t>Nhà hàng ẩm thực và tổ chức sự kiện Minh Hoàng</t>
  </si>
  <si>
    <t>Cảng nội địa</t>
  </si>
  <si>
    <t>Bãi đỗ xe, xưởng sửa chữa ô tô và trạm dừng nghỉ, kinh doanh xăng dầu</t>
  </si>
  <si>
    <t>Trung tâm dịch vụ thương mại tổng hợp</t>
  </si>
  <si>
    <t>Nhà máy sản xuất các thiết bị điện, linh kiện điện tử và garage sửa chữa, bão dưỡng ô tô Nghĩa Lâm</t>
  </si>
  <si>
    <t>Nhà máy may mặc Carisma</t>
  </si>
  <si>
    <t>Nhà máy sản xuất và lắp ráp xe máy, xe đạp điện LUFENG</t>
  </si>
  <si>
    <t>Nhà máy sản xuất và lắp ráp phụ tùng xe máy, xe đạp Việt Mỹ</t>
  </si>
  <si>
    <t>Nhà máy sản xuất kinh doanh các sản phẩm về nhựa</t>
  </si>
  <si>
    <t>Nhà máy sản xuất Naret Hưng Yên</t>
  </si>
  <si>
    <t>Nhà máy sản xuất dây và cáp điện Trường Thành</t>
  </si>
  <si>
    <t>Nhà máy đúc kim loại cơ khí chính xác Thành Thắng</t>
  </si>
  <si>
    <t>Nhà máy sản xuất lắp ráp xe đạp, xe điện và đồ điện gia dụng (Bổ sung)</t>
  </si>
  <si>
    <t>Dự án đầu tư xây dựng hạ tầng kỹ thuật làng nghề Yên Mỹ</t>
  </si>
  <si>
    <t>Sản xuất kinh doanh tổng hợp</t>
  </si>
  <si>
    <t>Trang trại sản xuất rau an toàn công nghệ cao</t>
  </si>
  <si>
    <t>Xường sản xuất kẹo bánh các loại và xây dựng nhà xưởng cho thuê</t>
  </si>
  <si>
    <t>Nhà máy sản xuất Dược phẩm, đồ uống và nhựa ngành dược</t>
  </si>
  <si>
    <t>Nhà máy sản xuất dây, cáp điện Đông Thành (Bổ sung)</t>
  </si>
  <si>
    <t>Nhà máy sản xuất kết cấu thép và thiết bị xây dựng Đông Dương</t>
  </si>
  <si>
    <t>Nhà máy sản xuất gia công cơ khí Hoàng Gia</t>
  </si>
  <si>
    <t>Nhà máy sản xuất bao bì các loại</t>
  </si>
  <si>
    <t>Nhà máy sản xuất các sản phẩm nhựa nhân tạo EVA, PE, ARITILON</t>
  </si>
  <si>
    <t>Nhà máy sản xuất linh kiện điện tử Đồng Lợi</t>
  </si>
  <si>
    <t>Nhà máy dệt công nghiệp Hà Nội - Hưng Yên</t>
  </si>
  <si>
    <t>Nhà máy sản xuất thùng xe ô tô, garage sửa chữa ô tô, bãi đỗ xe ô tô và kinh doanh sắt thép</t>
  </si>
  <si>
    <t>Xưởng xẻ gỗ sản xuất đồ mộc dân dụng</t>
  </si>
  <si>
    <t>Trạm trộn bê tông và kinh doanh, tập kết vật liệu xây dựng</t>
  </si>
  <si>
    <t>Xưởng sản xuất đồ mộc dân dụng Thụy Lân</t>
  </si>
  <si>
    <t>Phường Lam Sơn</t>
  </si>
  <si>
    <t>Mở rộng khu tái định cư xã Phương Chiểu (phục vụ GPMB đường nối cao tốc)</t>
  </si>
  <si>
    <t>Nhà máy may Phú Xuân</t>
  </si>
  <si>
    <t>Xã Tân Hưng</t>
  </si>
  <si>
    <t>Khu chăn nuôi trang trại tập trung</t>
  </si>
  <si>
    <t>Khu Tái định cư cầu Hưng Hà</t>
  </si>
  <si>
    <t>Đấu giá quyền sử dụng đất cho nhân dân làm nhà ở (vị trí trạm y tế giai đoạn 2)</t>
  </si>
  <si>
    <t>Mở rộng cửa hàng xăng dầu</t>
  </si>
  <si>
    <t>Nhà máy sản xuất gạch Tuynel</t>
  </si>
  <si>
    <t>Xã Phụng Công, 
xã Xuân Quan</t>
  </si>
  <si>
    <t>0,08</t>
  </si>
  <si>
    <t>TT Lương Bằng</t>
  </si>
  <si>
    <t xml:space="preserve">Khu liên hiệp văn hóa cộng đồng huyện </t>
  </si>
  <si>
    <t xml:space="preserve">Bãi tập kết công ty TNHH Phúc Lộc Thịnh </t>
  </si>
  <si>
    <t xml:space="preserve">Mở rộng nghĩa trang thôn </t>
  </si>
  <si>
    <t>Dự án đầu tư của Công ty cổ phần sản xuất Trường Anh Phát</t>
  </si>
  <si>
    <t>Nhà máy sản xuất nhựa An Thịnh Phát</t>
  </si>
  <si>
    <t>Dự án đầu tư của Công ty TNHH Kinh doanh vật tư tổng hợp Song Mai</t>
  </si>
  <si>
    <t xml:space="preserve">Đường  tránh khu di tích chùa Đậu Dung trên đường ĐH 94 </t>
  </si>
  <si>
    <t>Khu dân cư mới Bắc Nu-10</t>
  </si>
  <si>
    <t>Xã An Viên, Nhật Tân</t>
  </si>
  <si>
    <t>Xã Nguyên Hòa, Tam Đa, Tiên Tiến, Nhật Quang, Tống Phan</t>
  </si>
  <si>
    <t>Đấu giá quyền sử dụng đất cho nhân dân làm nhà ở (Trạm bơm)</t>
  </si>
  <si>
    <t>TT Vương, Thủ Sỹ,Trung Dũng, Cương Chính</t>
  </si>
  <si>
    <t>Xây dựng nghĩa địa</t>
  </si>
  <si>
    <t>Đấu giá quyền sử dụng đất cho nhân dân làm nhà ở (trạm bơm)</t>
  </si>
  <si>
    <t xml:space="preserve">Dự án chuyển đổi CNTT xa khu dân cư </t>
  </si>
  <si>
    <t>Dự án chuyển đổi CNTT xa khu dân cư</t>
  </si>
  <si>
    <t>Đường quy hoạch số 1,4,5,7</t>
  </si>
  <si>
    <t>TT. Yên Mỹ, Thanh Long, Tân Lập</t>
  </si>
  <si>
    <t>Điểm tập kết rác các thôn</t>
  </si>
  <si>
    <t>Nghĩa địa các thôn</t>
  </si>
  <si>
    <t>Mở rộng nghĩa địa thôn</t>
  </si>
  <si>
    <t>Xã Yên Hòa</t>
  </si>
  <si>
    <t>Xã Ngọc Long</t>
  </si>
  <si>
    <t>Xã Hoàn Long</t>
  </si>
  <si>
    <t>Xã Liêu Xá</t>
  </si>
  <si>
    <t>Xã Tiên Tiến, Đình Cao</t>
  </si>
  <si>
    <t>HUYỆN ÂN THI</t>
  </si>
  <si>
    <t>Sở chỉ huy cơ bản trong khu vực phòng thủ</t>
  </si>
  <si>
    <t>Dự án quản lý tài sản đường bộ Việt Nam (VRAMP)</t>
  </si>
  <si>
    <t>Nhà máy SX giấy và văn phong phẩm TISU thuộc Cụm CN Quảng Lãng - Đặng Lễ</t>
  </si>
  <si>
    <t>Xưởng sản xuất khăn lạnh (C.ty Thuận An OFFICE) thuộc cụm CN Quang Vinh - Vân Du</t>
  </si>
  <si>
    <t>Nhà máy sản xuất thiết bị trường học (Hưng Phát) thuộc cụm CN Quang Vinh - Vân Du</t>
  </si>
  <si>
    <t>Nhà máy sản xuất bao bì Huy Phong thuộc cụm CN Phù Ủng</t>
  </si>
  <si>
    <t>Phù Ủng</t>
  </si>
  <si>
    <t>Cụm công nghiệp Phù Ủng của Cty Billion Union Texile</t>
  </si>
  <si>
    <t>Cụm công nghiệp Văn Nhuệ của Cty CP năng lượng bền vững Việt Nam</t>
  </si>
  <si>
    <t>TT Ân Thi</t>
  </si>
  <si>
    <t>Xây dựng đường dây 220KV Thái Bình - Kim Động</t>
  </si>
  <si>
    <t>Xuất tuyến 35 KV TBA 110KV Kim Động cấp điện cho các phụ tải trung tâm khu vực phía Bắc huyện Ân Thi</t>
  </si>
  <si>
    <t>TT. Ân Thi, Quảng Lãng, Quang Vinh</t>
  </si>
  <si>
    <t>Giảm cường độ phát thải trong cung cấp năng lượng điện khu vực miền Bắc</t>
  </si>
  <si>
    <t>CQT lưới điện 0,4KV mới tiếp nhận khu vực huyện Ân Thi năm 2015</t>
  </si>
  <si>
    <t>CQT lưới điện khu vực phía Bắc huyện Ân Thi giai đoạn 1 năm 2016</t>
  </si>
  <si>
    <t>Đường dây và trạm biến áp 110 KV Bãi Sậy</t>
  </si>
  <si>
    <t>CQT lưới điện huyện Ân Thi giai đoạn 2 năm 2016</t>
  </si>
  <si>
    <t>CQT lưới điện huyện Ân Thi bổ sung năm 2016</t>
  </si>
  <si>
    <t>CQT lưới điện các xã Quảng Lãng, Hồ Tùng Mậu khu vực phía Bắc huyện Ân Thi giai đoạn 1 năm 2017</t>
  </si>
  <si>
    <t>CQT lưới điện các xã Quang Vinh, Phù Ủng và TT Ân Thi khu vực phía Bắc huyện Ân Thi giai đoạn 1 năm 2017</t>
  </si>
  <si>
    <t>CQT lưới điện các xã  huyện Ân Thi giai đoạn 2 năm 2017</t>
  </si>
  <si>
    <t>Nguyễn Trãi, Quang Vinh, Hoàng Hoa Thám, Vân Du, Xuân Trúc, Phù Ủng, Tân Phúc, Hạ Lễ, Đa Lộc, Hồng Vân, Quảng Lãng, Bãi Sậy, TT Ân Thi</t>
  </si>
  <si>
    <t>Trạm biến áp 110kv/22kV  Ân Thi</t>
  </si>
  <si>
    <t>TT. Ân Thi</t>
  </si>
  <si>
    <t xml:space="preserve">Làm mới Trạm hạ thế và các trạm biến áp </t>
  </si>
  <si>
    <t>Di chuyển đường điện để thực hiện dự án Quản lý tài sản đường bộ việt Nam</t>
  </si>
  <si>
    <t>Cải trả rãnh thoát nước để thực hiện dự án Quản lý tài sản đường bộ việt Nam</t>
  </si>
  <si>
    <t>Dự án phát triển cơ sở hạ tầng thủy lợi huyên (AFD)</t>
  </si>
  <si>
    <t>Di chuyển đường trung hạ thế phục vụ GPMB ĐT.382</t>
  </si>
  <si>
    <t>Mở rộng bến xe khách huyện</t>
  </si>
  <si>
    <t>Trường THCS Phạm Huy Thông</t>
  </si>
  <si>
    <t>Xây dựng chùa thôn Trắc Điền</t>
  </si>
  <si>
    <t>Nhà máy nước sạch Phù Ủng</t>
  </si>
  <si>
    <t>Cải trả mương tưới tiêu khi thực hiện XD đường ô tô cao tốc Hà Nội - Hải Phòng</t>
  </si>
  <si>
    <t>Cải tạo, nâng cấp ĐT.382 đoạn từ Km0+00-Km8+00</t>
  </si>
  <si>
    <t>Nâng cấp cải tạo đường liên xã Nguyễn Trãi - Đa Lộc</t>
  </si>
  <si>
    <t>Cải tạo, nâng cấp ĐT.387 (Lương Tài - Bãi Sậy)</t>
  </si>
  <si>
    <t>Bắc Sơn, Bãi Sậy</t>
  </si>
  <si>
    <t>Nâng cấp, mở rộng đường gom (bên phải) đường ô tô cao tốc Hà Nội - Hải Phòng (đoạn từ đường nối đường cao tốc HN-HP với đường cao tốc Cầu Giẽ-Ninh Bình giao với ĐT.376)</t>
  </si>
  <si>
    <t>Huyện Ân Thi</t>
  </si>
  <si>
    <t>Đường nối vành đai V vùng thủ đô Hà Nội trên địa phận tỉnh Thái Bình với QL. 38B và cao tốc Hà Nội - Hải Phòng trên địa bàn tỉnh Hưng Yên</t>
  </si>
  <si>
    <t>Đầu tư xây dựng  cải tạo, nâng cấp và kè bờ khu vực sông Kẻ Sặt, tỉnh Hưng Yên</t>
  </si>
  <si>
    <t>Đầu tư xây dựng công trình cải tạo, nâng cấp ĐH.65</t>
  </si>
  <si>
    <t>Đầu tư xây dựng công trình cải tạo, nâng cấp ĐH.66</t>
  </si>
  <si>
    <t>Cải tạo nâng cấp ĐT.384</t>
  </si>
  <si>
    <t>Xây dựng khuôn viên cây xanh, vui chơi giải trí, bơi lội thể thao và dịch vụ kinh doanh thương mại</t>
  </si>
  <si>
    <t>Khu buôn bán dịch vụ, thương mại</t>
  </si>
  <si>
    <t>Trường mầm non, khu vui chơi giải trí và dịch vụ thương mại</t>
  </si>
  <si>
    <t>Cửa hàng buôn bán VLXD</t>
  </si>
  <si>
    <t>Xưởng lắp ráp máy bơm nước</t>
  </si>
  <si>
    <t>Trường Mầm non tư thục Hoa Sen</t>
  </si>
  <si>
    <t>Cửa hàng Kinh doanh VLXD và Dịch Vụ</t>
  </si>
  <si>
    <t>Cửa hàng Kinh doanh vận tải hàng hóa, VLXD và dịch vụ</t>
  </si>
  <si>
    <t>Cửa hàng Kinh doanh VLXD, đồ nội thất điện tử, điện dân dụng</t>
  </si>
  <si>
    <t>Cửa hàng Kinh doanh VLXD, hàng nội thất, bánh kẹo, đường sữa, hàng nông sản</t>
  </si>
  <si>
    <t>Trung tâm thương mại Nam Tiến</t>
  </si>
  <si>
    <t>Kinh doanh dịch vụ thương mại và thể thao</t>
  </si>
  <si>
    <t>Mở rộng nghĩa trang liệt sĩ</t>
  </si>
  <si>
    <t>Trường tiểu học Đa Lộc</t>
  </si>
  <si>
    <t>Khu nuôi trồng thủy sản huyện Ân Thi</t>
  </si>
  <si>
    <t>Bãi rác các xã</t>
  </si>
  <si>
    <t>Các xã Nguyễn Trãi, Phù Ủng, Đặng Lễ, Hồng Quang, Bắc Sơn, Hồ Tùng Mậy, Quang Vinh, Hoàng Hoa Thám, TT Ân Thi, Quảng Lãng, Đa Lộc, Đào Dương, Văn Nhuệ</t>
  </si>
  <si>
    <t>TT. Ân Thi, Cẩm Ninh, Đa Lộc, Đào Dương, Hạ Lễ, Hồ Tùng Mậu, Hồng Quang, Hồng Vân, Hoang Hoa Thám, Nguyễn Trãi, Quảng Lãng, Quang Vinh, Tân Phúc, Vân Du, Xuân Trúc</t>
  </si>
  <si>
    <t>Các xã: Nguyễn Trãi, Phù Ủng, Đặng Lễ, Hồng Quang, Bắc Sơn, Hồ Tùng Mâu, Quang Vinh, Hoàng Hoa Thám, TT Ân Thi, Quảng Lãng, Đa Lộc, Đào Dương, Văn Nhuệ</t>
  </si>
  <si>
    <t>Xây dựng và MR nghĩa trang</t>
  </si>
  <si>
    <t>TT. Ân Thi, Quang Vinh, Văn Nhuệ</t>
  </si>
  <si>
    <t>Chợ Phố Hiến</t>
  </si>
  <si>
    <t xml:space="preserve">Khu Tái định cư cầu Hưng Hà </t>
  </si>
  <si>
    <t>Khu đấu giá QSDĐ cho nhân dân làm nhà ở khu phố An Bình (vị trí 1,2,3), khu số 3 (giai đoạn 2), khu phố An Dương</t>
  </si>
  <si>
    <t>Đấu giá QSDĐ cho nhân dân làm nhà ở (vị trí trạm y tế giai đoan 2)</t>
  </si>
  <si>
    <t>Đấu giá quyền sử dụng đất cho nhân dân làm nhà ở và xây dựng chợ</t>
  </si>
  <si>
    <t xml:space="preserve">Tái định cư và đấu giá QSDĐ cho dân làm nhà ở </t>
  </si>
  <si>
    <t>DANH MỤC CÁC CÔNG TRÌNH, DỰ ÁN THU HỒI ĐẤT NĂM 2018</t>
  </si>
  <si>
    <t xml:space="preserve">DANH MỤC CÔNG TRÌNH, DỰ ÁN SAU 02 NĂM KHÔNG THỰC HIỆN THU HỒI ĐẤT </t>
  </si>
  <si>
    <t>Công trình, dự án</t>
  </si>
  <si>
    <r>
      <t xml:space="preserve">Diện tích 
</t>
    </r>
    <r>
      <rPr>
        <sz val="12"/>
        <rFont val="Times New Roman"/>
        <family val="1"/>
      </rPr>
      <t>(ha)</t>
    </r>
  </si>
  <si>
    <t>Trạm y tế</t>
  </si>
  <si>
    <t xml:space="preserve"> Xã Phụng Công</t>
  </si>
  <si>
    <t>Sân vận động huyện</t>
  </si>
  <si>
    <t xml:space="preserve"> Xã Cửu Cao</t>
  </si>
  <si>
    <t>Điểm tập kết rác thải xã Liên Nghĩa</t>
  </si>
  <si>
    <t xml:space="preserve"> Xã Liên Nghĩa</t>
  </si>
  <si>
    <t xml:space="preserve"> Xã Thắng Lợi </t>
  </si>
  <si>
    <t>Nhà máy nước sạch xã Mễ Sở (03 vị trí)</t>
  </si>
  <si>
    <t>Trường mầm non B xã Phụng Công</t>
  </si>
  <si>
    <t>Trường mâm non xã Vĩnh Khúc</t>
  </si>
  <si>
    <t>Nhà văn hóa và sân thể thao thôn Phù Bãi</t>
  </si>
  <si>
    <t>Khu vui chơi giải trí thôn Lê Cao</t>
  </si>
  <si>
    <t xml:space="preserve"> Xã Nghĩa Trụ</t>
  </si>
  <si>
    <t>Bến bốc xếp vật tư và kinh doanh VLXD</t>
  </si>
  <si>
    <t>HUYỆN MỸ HÀO</t>
  </si>
  <si>
    <t>Xã Phan Đình Phùng</t>
  </si>
  <si>
    <t>Nhà văn hóa trung tâm TDTT &amp; DL</t>
  </si>
  <si>
    <t>Xã Nhân Hoà</t>
  </si>
  <si>
    <t>Mở rộng trạm điện của Điện lực Hưng Yên</t>
  </si>
  <si>
    <t>Xây dựng sân vận động</t>
  </si>
  <si>
    <t>Xây dựng chợ</t>
  </si>
  <si>
    <t>Xây dựng bãi đỗ xe</t>
  </si>
  <si>
    <t>Mở rộng trường học</t>
  </si>
  <si>
    <t>Mở rộng nghĩa trang</t>
  </si>
  <si>
    <t>Xã Hải Triều</t>
  </si>
  <si>
    <t>Bãi rác thôn Nghĩa Chế, thôn Dị Chế</t>
  </si>
  <si>
    <t>Xã Dị Chế</t>
  </si>
  <si>
    <t>Xã An Viên</t>
  </si>
  <si>
    <t>Xã Thủ Sỹ</t>
  </si>
  <si>
    <t>Khu tái thiết hiện trạng TT6</t>
  </si>
  <si>
    <t>VIII</t>
  </si>
  <si>
    <t>Mở rộng Trung tâm Y tế huyện</t>
  </si>
  <si>
    <t>Nhà máy nước sạch tại xã Tống Trân</t>
  </si>
  <si>
    <t>IX</t>
  </si>
  <si>
    <t>HUYỆN VĂN LÂM</t>
  </si>
  <si>
    <t>Xã Tân Quang</t>
  </si>
  <si>
    <t>Bến bãi kinh doanh vật liệu xây dựng</t>
  </si>
  <si>
    <t>TỔNG</t>
  </si>
  <si>
    <t>Đường trục Bắc Nam</t>
  </si>
  <si>
    <t>Huyện Mỹ Hào</t>
  </si>
  <si>
    <t>9.72</t>
  </si>
  <si>
    <t>4.77</t>
  </si>
  <si>
    <t>Khu đô thị Hòa Phát</t>
  </si>
  <si>
    <t>Nhân Hòa,Dị Sử</t>
  </si>
  <si>
    <t>Khu dân cư mới xã Nhân Hòa</t>
  </si>
  <si>
    <t>0.79</t>
  </si>
  <si>
    <t>Khu nhà ở dịch vụ Yên Sơn</t>
  </si>
  <si>
    <t>Khu dịch vụ và thương mại Bích Ngọc</t>
  </si>
  <si>
    <t>Trạm bơm Hưng Long</t>
  </si>
  <si>
    <t>1.96</t>
  </si>
  <si>
    <t>TT Bần Yên Nhân</t>
  </si>
  <si>
    <t>Dự  án đầu tư xây dựng, cải tạo và chỉnh trang hạ tầng kỹ thuật khu vực thôn Văn Nhuế theo hình thức hợp đồng BT và dự án đầu tư xây dựng hạ tầng kỹ thuật điểm dân cư mới thôn Văn Nhuế, thị trấn Bần Yên Nhân, huyện Mỹ Hào</t>
  </si>
  <si>
    <t>Khu nhà ở liền kề để bán Greensea city</t>
  </si>
  <si>
    <t>Khu nhà ở liền kề để bán Phúc Thành</t>
  </si>
  <si>
    <t>Cải tạo, nâng cấp đường vào trường Lê Hữu Trác</t>
  </si>
  <si>
    <t>Cửa hàng xăng dầu Bạch Sam</t>
  </si>
  <si>
    <t>Nhà máy sản xuất kính an toàn cao cấp</t>
  </si>
  <si>
    <t>Khu tưởng niệm Hoàng Ngân</t>
  </si>
  <si>
    <t>0.46</t>
  </si>
  <si>
    <t>Xây dựng chùa Đa Phúc</t>
  </si>
  <si>
    <t>Lò đốt rác</t>
  </si>
  <si>
    <t>5.6</t>
  </si>
  <si>
    <t>Công viên nghĩa trang huyện Mỹ Hào</t>
  </si>
  <si>
    <t>Khu xử lý chất thải</t>
  </si>
  <si>
    <t>4.14</t>
  </si>
  <si>
    <t>Cửa hàng xăng dầu và VLXD</t>
  </si>
  <si>
    <t>Siêu thị Phú Lộc</t>
  </si>
  <si>
    <t>Khách sạn Hưng Phát và khu dịch vụ thể thao</t>
  </si>
  <si>
    <t>Khách sạn 3 sao Đức Thịnh</t>
  </si>
  <si>
    <t>Công ty cổ phần Nhân Bình</t>
  </si>
  <si>
    <t>Nhà máy sản xuất bao bì carton và kinh doanh vật liệu xây dựng Tân Việt Anh</t>
  </si>
  <si>
    <t>Khách sạn Hoàng Gia</t>
  </si>
  <si>
    <t>Nhà máy sản xuất nhôm định hình Austdoor</t>
  </si>
  <si>
    <t>Nhà máy sản xuất bao bì Hưng Phát</t>
  </si>
  <si>
    <t>Xưởng sản xuất và dịch vụ thương mại Quỳnh Chi</t>
  </si>
  <si>
    <t>Cửa hàng xăng dầu và gars sửa chữa bảo dưỡng oto xe máy Sơn Thịnh</t>
  </si>
  <si>
    <t>Sản xuất kinh doanh và dịch vụ thương mại tổng hợp</t>
  </si>
  <si>
    <t>Cửa hàng xăng dầu Mai Phương</t>
  </si>
  <si>
    <t>0.34</t>
  </si>
  <si>
    <t>Cửa hàng xăng dầu Phan Đình Phùng</t>
  </si>
  <si>
    <t>Khách sạn Phương Đông</t>
  </si>
  <si>
    <t>Cơ sở kinh doanh và thương mại Hương Quỳnh</t>
  </si>
  <si>
    <t>Khách sạn Phố Hiến</t>
  </si>
  <si>
    <t>Xưởng sản xuất tương bần</t>
  </si>
  <si>
    <t>Cơ sở sản xuất và kinh doanh Việt Tiến</t>
  </si>
  <si>
    <t>Nhà máy sản xất nhựa cơ khí,nhựa, bê tông đúc sẵn</t>
  </si>
  <si>
    <t>Nhà hàng ăn uống,dịch vụ kho bãi và phân phối hàng hóa Trường Giang</t>
  </si>
  <si>
    <t>Cửa hàng xăng dầu Rạng Đông</t>
  </si>
  <si>
    <t>Nhà máy sản xuất đồ điện tử điện lạnh cơ khí TVL</t>
  </si>
  <si>
    <t>Xã Minh Hải</t>
  </si>
  <si>
    <t>Xã Đình Dù</t>
  </si>
  <si>
    <t>Nhà hàng ăn uống, dịch vụ kho bãi và phân phối hàng hóa Thuận An VINA</t>
  </si>
  <si>
    <t>Xã Lạc Đạo</t>
  </si>
  <si>
    <t>Xã Chỉ Đạo</t>
  </si>
  <si>
    <t>Xã Đại Đồng</t>
  </si>
  <si>
    <t>Dự án đầu tư hạ tầng kỹ thuật khu dân cư mới Đình Dù - Trưng Trắc</t>
  </si>
  <si>
    <t>Dự án đường trục nối Trục kinh tế Bắc Nam tỉnh Hưng Yên với đường tỉnh 281 tỉnh Bắc Ninh</t>
  </si>
  <si>
    <t>Dự án mở rộng nghĩa trang thôn Đại Đồng</t>
  </si>
  <si>
    <t>Tái định cư trạm 500KV Phố Nối và các đường dây đấu nối</t>
  </si>
  <si>
    <t>Xã Lương Tài</t>
  </si>
  <si>
    <t>Dự án khu tái định cư QL5A thôn Nhạc Lộc 3 xuất</t>
  </si>
  <si>
    <t>Xã Trưng Trắc</t>
  </si>
  <si>
    <t xml:space="preserve">Khu dân cư Đình Dù-Như Quỳnh </t>
  </si>
  <si>
    <t>Thị trấn Như quỳnh</t>
  </si>
  <si>
    <t>Dự án giao đất cho các hộ hương khói liệt sỹ, đất đổi ngõ thôn nhạc lộc (nằm trong dự án mở rộng trường ĐH Tài chính-Quản trị kinh doanh)</t>
  </si>
  <si>
    <t>Xã Lạc Hồng</t>
  </si>
  <si>
    <t>Xã Việt Hưng</t>
  </si>
  <si>
    <t>Dự án Nhà máy sản xuất bao bì và sợi dệt của Công ty TNHH SX và TM Trang Huy</t>
  </si>
  <si>
    <t>Dự án của Công ty TNHH sản xuát và thương mại Minh Dũng</t>
  </si>
  <si>
    <t>Dự án của Công ty TNHH sản xuất và thương mại Xuân Đạt</t>
  </si>
  <si>
    <t>Dự án xây dựng của công ty cổ phần xây dựng Tâm An (CCN)</t>
  </si>
  <si>
    <t xml:space="preserve">Dự án mở rộng xây dựng trạm cấp nước xã Chỉ Đạo của công ty TNHH sản xuất và thương mại Đồng Anh </t>
  </si>
  <si>
    <t>Dự án của Công ty Quỳnh Trang</t>
  </si>
  <si>
    <t>Dự án đầu tư mở rộng nhà máy sản xuất, lắp ráp điện lạnh gia dụng cao cấp Việt ÚC (Công ty Kangaroo)</t>
  </si>
  <si>
    <t>Bến xe khách Như Quỳnh</t>
  </si>
  <si>
    <t>TT Như Quỳnh</t>
  </si>
  <si>
    <t>Cải tạo nâng cấp đường trục chính Cụm Tân Quang</t>
  </si>
  <si>
    <t>Đường ĐH19 đoạn Km5+400 đến Km7+00</t>
  </si>
  <si>
    <t>Xã Lạc Đạo,
 Chỉ Đạo</t>
  </si>
  <si>
    <t>Đường ĐH12B đoạn Km0+00 đến Km0+600 và đoạn Km2+620 đến Km3+920</t>
  </si>
  <si>
    <t>0,72</t>
  </si>
  <si>
    <t>Đường ĐH10B đoạn Km1+00 đến Km1+440</t>
  </si>
  <si>
    <t>Đường ĐH15 đoạn Km4+500 đến Km7+50</t>
  </si>
  <si>
    <t>4,25</t>
  </si>
  <si>
    <t>Mở rộng nghĩa địa</t>
  </si>
  <si>
    <t>TT Như Quỳnh, xã Lạc Đạo, Lương Tài</t>
  </si>
  <si>
    <t>6,22</t>
  </si>
  <si>
    <t xml:space="preserve">Bãi xử lý chất thải </t>
  </si>
  <si>
    <t>Cải tạo, nâng cấp ĐT.387 (Lương Tài-Bãi Sậy)</t>
  </si>
  <si>
    <t>Khu dân cư mới tạo vốn xây dựng hạ tầng CCN</t>
  </si>
  <si>
    <t>TT Như Quỳnh, Tân Quang</t>
  </si>
  <si>
    <t>`1,89</t>
  </si>
  <si>
    <t>Xây dựng đường nối cụm công nghiệp Tân Quang với đường QL 5A</t>
  </si>
  <si>
    <t>Cải tạo, nâng cấp Đền Ghênh</t>
  </si>
  <si>
    <t>Dự án đổi đất cho 02 hộ để mở rộng đền Ghênh</t>
  </si>
  <si>
    <t>Tái định cư và mở rộng nghĩa địa phục vụ GPMB dự án đường nối CCN Tân Quang và QL 5A</t>
  </si>
  <si>
    <t>Tái định cư cho 03 hộ thuộc dự án Trường ĐH Tài chính quản trị kinh doanh</t>
  </si>
  <si>
    <t>Cải tạo, nâng cấp ĐH 17 kéo dài đến ĐT.379 và chỉnh trang hạ tầng kỹ thuật khu tưởng niệm đồng chí Tô Hiệu và đồng chí Lê Văn Lương</t>
  </si>
  <si>
    <t>Dự án điểm trung chuyển rác thải thôn Phả Lê - xã Việt Hưng</t>
  </si>
  <si>
    <t>Khu xử lý chất thải Ngân Anh của Công ty TNHH Môi trường Ngân Anh</t>
  </si>
  <si>
    <t>Nhà hàng, khách sạn và các dịch vụ thương mại tổng hợp Tiến PHát của Công ty TNHH Tiến Phát Hưng Yên</t>
  </si>
  <si>
    <t>Chợ kết hợp với trung tâm thương mại và khu nhà ở để bán Hồng Hải của Công ty TNHH Thương mại và Dịch vụ Hồng Hải</t>
  </si>
  <si>
    <t>2.43</t>
  </si>
  <si>
    <t>Cải tạo, nâng cấp đường ĐH.15, huyện Văn Lâm (đoạn Km4+216-Km9+260 theo lý trình mới)</t>
  </si>
  <si>
    <t>Đường nối khu di tích quốc gia Chùa Nôm, tỉnh Hưng Yên với cụm di tích quốc gia Kinh Dương Vương, tỉnh Bắc Ninh (trên địa phận tỉnh Hưng Yên)</t>
  </si>
  <si>
    <t>XD đường nối khu A-B khu CN Tân Quang</t>
  </si>
  <si>
    <t>Đường cụm CN Tân Quang, huyện Văn Lâm (đoạn từ công ty EXPERIA JSC đến Cty Hữu Nghị)</t>
  </si>
  <si>
    <t>Vìa hè, hệ thống thoát nước, hệ thống chiếu sáng đường trục trung tâm</t>
  </si>
  <si>
    <t>Xây dựng hạ tầng cụm công nghiệp Tân Quang, xã Tân Quang, huyện Văn Lâm theo hình thức đối tác công tư-Hợp đồng BT của Công ty CP tư vấn xây dựng và phát triển đô thị Việt Nam( 8 điểm)</t>
  </si>
  <si>
    <t>Dự án Nhà máy sản xuất gạch Việt Úc của Công ty cổ phần gạch không nung Việt Úc</t>
  </si>
  <si>
    <t>Dự án xây dựng nhà máy sản xuất thùng xe, sắt xi, ô tô tải</t>
  </si>
  <si>
    <t>Dự án nhà máy sản xuất sản phẩm nhựa Lâm Linh</t>
  </si>
  <si>
    <t>Trung tâm thương mại Techwood</t>
  </si>
  <si>
    <t>Dự án Kinh doanh sản xuất phụ kiện ngành may Vinasi</t>
  </si>
  <si>
    <t>Khu thương mại và dịch vụ Thái Dương Xanh</t>
  </si>
  <si>
    <t>Xã Lạc Đạo, 
Chỉ Đạo</t>
  </si>
  <si>
    <t>Trung tâm kho vận Logistics Hiếu Bắc</t>
  </si>
  <si>
    <t>Nhà máy sản xuất ống thép của Công ty TNHH Phú Vinh Hưng Yên</t>
  </si>
  <si>
    <t>Dự án thương mại dịch vụ DNTN Xuân Trực</t>
  </si>
  <si>
    <t>Nhà máy sản xuất gạch ốp lát cao cấp MIKADO</t>
  </si>
  <si>
    <t>Nhà máy sản xuất và thương mại Quốc Khánh Hưng Yên</t>
  </si>
  <si>
    <t>Mở rộng nhà máy thép công nghiệp Nhật Quang giai đoạn 3</t>
  </si>
  <si>
    <t>Nhà máy sản xuất thùng phi sắt, bao bì carton và các sản phẩm plastic của Công ty TNHH Thương mại và Sản xuất Tú Anh Hưng Yên</t>
  </si>
  <si>
    <t>Nhà máy sản xuất gỗ dán, ván sàn, pha keo, kho bãi lưu giữ hàng hóa của công ty TNHH Hà Bắc Phát</t>
  </si>
  <si>
    <t>Nhà máy sản xuất và kinh doanh thiết bị cẩu, dịch vụ ký gửi hàng hóa của Công ty TNHH Thương mại và sản xuất TTK</t>
  </si>
  <si>
    <t>Trung tâm buôn bán máy móc thiết bị công nghiệp và phân phối hàng hóa, xăng dầu Thiên Như của Công ty cổ phần thương mại tổng hợp Thiên Như</t>
  </si>
  <si>
    <t>Kinh doanh siêu thị-  dịch vụ nhà hàng ăn uống, dịch vụ lưu giữ hàng hóa và mua bán đồ đồng mỹ nghệ của Công ty TNHH Thương mại và Sản xuất HATT Như Quỳnh</t>
  </si>
  <si>
    <t>Nhà máy sản xuất các sản phẩm gỗ Vân Anh của Công ty TNHH Thương mại và Sản xuất Vân Anh</t>
  </si>
  <si>
    <t>Trường mầm non chất lượng cao Văn Lâm của Công ty TNHH Tư vấn và xây lắp Liên Việt</t>
  </si>
  <si>
    <t>Nhà máy sản xuất nhựa Vạn Tân Thịnh của Công ty cổ phần Vạn Tân Thịnh</t>
  </si>
  <si>
    <t>Nhà máy sản xuất thép cán nguội và ống thép mở rộng lần thứ III của Công ty TNHH Sản xuất và Thương mại Minh Ngọc</t>
  </si>
  <si>
    <t>Làm đường giao thông phục vụ giải phóng mặt bằng thực hiện dự án Nhà máy sản xuất thép cán nguội và ống thép mở rộng lần thứ III</t>
  </si>
  <si>
    <t>X</t>
  </si>
  <si>
    <t>Khu nhà ở Phú Gia (Cty T&amp;T Thủ Đô)</t>
  </si>
  <si>
    <t>Dự án của Công ty cổ phần tập đoàn T&amp;T</t>
  </si>
  <si>
    <t>Trạm bơm Hòa Đam 1 và 2</t>
  </si>
  <si>
    <t>Trụ sở Viện kiểm sát huyện</t>
  </si>
  <si>
    <t>Trụ sở Toàn án nhân dân huyện</t>
  </si>
  <si>
    <t>Trụ sở Chi cục Thi hành án huyện</t>
  </si>
  <si>
    <t>Trụ sở Chi cục thuế huyện</t>
  </si>
  <si>
    <t>Đấu giá QSDĐ cho nhân dân làm nhà ở (thôn Mão Chinh)</t>
  </si>
  <si>
    <t>Cải tạo, nâng cấp ĐT.387</t>
  </si>
  <si>
    <t>Nâng cấp mở rộng ĐH kéo dài từ điểm giao QL5 đến giao ĐT.376</t>
  </si>
  <si>
    <t>Dự án của Công ty đầu tư phát triển TP</t>
  </si>
  <si>
    <t>Trường cao đẳng đào tạo nguồn nhân lực toàn cầu</t>
  </si>
  <si>
    <t>Nhà máy sản xuất sản phẩm nhựa cao cấp của Công ty TNHH đầu tư sản xuất và thương mại Đại Việt</t>
  </si>
  <si>
    <t>Mở rộng Khu dịch vụ sinh thái Hùng Linh</t>
  </si>
  <si>
    <t>Trung tâm thương mại Bình Minh</t>
  </si>
  <si>
    <t>Dự án của Công ty gia công cơ khí CET</t>
  </si>
  <si>
    <t>Dự án của Công ty TNHH thương mại và SX Mùa Vàng</t>
  </si>
  <si>
    <t>Dự án của Công ty TNHH đầu tư thương mại và dịch vụ PH</t>
  </si>
  <si>
    <t>Dự án của Công ty đầu tư xây dựng Hoàng Sơn, Hà Nội</t>
  </si>
  <si>
    <t>Dự án của Công ty TNHH đầu tư và xúc tiến thương mại Thiên Phú</t>
  </si>
  <si>
    <t>Dự án của Công ty TNHH thương mại dịch vụ Tân An Phú</t>
  </si>
  <si>
    <t>Dự án của Công ty nhựa thực phẩm kỹ thuật Đại Phát</t>
  </si>
  <si>
    <t>Dự án mở rộng cúa Công ty Hà Dũng</t>
  </si>
  <si>
    <t>Xã Dị Sử</t>
  </si>
  <si>
    <t>Trụ sở Công an huyện</t>
  </si>
  <si>
    <t>Trụ sở cảnh sát PCCC huyện</t>
  </si>
  <si>
    <t>Trụ sở Viện kiểm sát nhân dân huyện</t>
  </si>
  <si>
    <t>Trụ sở Chi cục Thi hành án dân sự huyện</t>
  </si>
  <si>
    <t>Nâng cấp mở rộng ĐH kéo dài từu điểm giao QL5 đến giao Đ.T376</t>
  </si>
  <si>
    <t>Tổ hợp thương mại và dịch vụ TVL (Trung Kiên)</t>
  </si>
  <si>
    <t>Cải tạo, nâng cấp ĐT387</t>
  </si>
  <si>
    <t>Chợ và khu nhà ở Thương mại Như Quỳnh</t>
  </si>
  <si>
    <t>4,7</t>
  </si>
  <si>
    <t>6,74</t>
  </si>
  <si>
    <t>Dự án đầu tư của Công ty TNHH xây dựng Việt Tiến</t>
  </si>
  <si>
    <t>Đấu giá QSDĐ cho nhân dân làm nhà ở và TĐC phục vụ dự án Cầu Khé tại Km 13+700 ĐT.384</t>
  </si>
  <si>
    <t>Xây dựng đường vào Công ty TNHH INOX Thái An và Công ty Tính Thuy</t>
  </si>
  <si>
    <t>Dự án chăn nuôi trồng trọt chất lượng cao Công ty TNHH Hoàng Việt</t>
  </si>
  <si>
    <t>Chuyển tiếp</t>
  </si>
  <si>
    <t>Mới</t>
  </si>
  <si>
    <t>Mở rộng Trại tạm giam Bảo Khê</t>
  </si>
  <si>
    <t>Đất ở thị trấn Lương Bằng</t>
  </si>
  <si>
    <t>TT Trần Cao, xã Tống Phan</t>
  </si>
  <si>
    <t>Cải tạo, nạo vét hệ thống công trình sau đầu mối trạm bơm La Tiến</t>
  </si>
  <si>
    <t>Khu tái định cư để mở rộng khu vực đền La Tiến</t>
  </si>
  <si>
    <t xml:space="preserve">Tái định cư và đấu giá QSDĐ cho nhân dân làm nhà ở </t>
  </si>
  <si>
    <t>Siêu thị Lan Chi (bổ sung)</t>
  </si>
  <si>
    <t>Cây xăng Yên Hưng mở rộng</t>
  </si>
  <si>
    <t>Trường mầm non thôn Đa Lộc, Trắc Điền</t>
  </si>
  <si>
    <t>Nhà văn hóa thôn Cựu Thụy, Trạo Thôn</t>
  </si>
  <si>
    <t>Phường Hiến Nam</t>
  </si>
  <si>
    <t>Xã Hùng Cường</t>
  </si>
  <si>
    <t>Xã Phú Cường</t>
  </si>
  <si>
    <t>Phường Lê Lợi</t>
  </si>
  <si>
    <t>Xã Bảo Khê</t>
  </si>
  <si>
    <t>Xã Phương Chiểu</t>
  </si>
  <si>
    <t>Xã Quảng Châu</t>
  </si>
  <si>
    <t>Xã Liên Phương</t>
  </si>
  <si>
    <t>Xã Hoàng Hanh</t>
  </si>
  <si>
    <t>Phường An Tảo,
xã Trung Nghĩa</t>
  </si>
  <si>
    <t>Xã Trung Nghĩa, Bảo Khê</t>
  </si>
  <si>
    <t>Xã Trung Nghĩa, Liên Phương, Phương Chiểu</t>
  </si>
  <si>
    <t>Xã Trung Nghĩa</t>
  </si>
  <si>
    <t>Xã Hồng Nam</t>
  </si>
  <si>
    <t>Phường An Tảo</t>
  </si>
  <si>
    <t>Xã Bảo Khê, 
phường Lam Sơn</t>
  </si>
  <si>
    <t>Phường Quang Trung</t>
  </si>
  <si>
    <t>Phường Hồng Châu</t>
  </si>
  <si>
    <t>Phường Minh Khai</t>
  </si>
  <si>
    <t>Xã Trung Nghĩa,
Phường  An Tảo</t>
  </si>
  <si>
    <t>Xã Xuân Quan, xã Cửu Cao</t>
  </si>
  <si>
    <t>Huyện Văn Giang</t>
  </si>
  <si>
    <t>Xã Nhật Tân</t>
  </si>
  <si>
    <t>Xã Đức Thắng,Cương Chính, Minh Phượng, Trung Dũng, Hải Triều</t>
  </si>
  <si>
    <t>Xã Hưng Đạo</t>
  </si>
  <si>
    <t>Xã Ngô Quyền</t>
  </si>
  <si>
    <t>Xã Thiện Phiến</t>
  </si>
  <si>
    <t>Xã Đức Thắng</t>
  </si>
  <si>
    <t>Xã Thụy Lôi</t>
  </si>
  <si>
    <t>Xã Lệ Xá</t>
  </si>
  <si>
    <t>Xã Trung Dũng</t>
  </si>
  <si>
    <t>Xã Lệ Xá, Trung Dũng, Thụy Lôi</t>
  </si>
  <si>
    <t>Xã Trung Hòa</t>
  </si>
  <si>
    <t>Xã Nghĩa Hiệp</t>
  </si>
  <si>
    <t>Xã Tân Lập</t>
  </si>
  <si>
    <t>Xã  Yên Phú</t>
  </si>
  <si>
    <t>Xã Trung Hưng</t>
  </si>
  <si>
    <t>Xã Yên Phú</t>
  </si>
  <si>
    <t>Xã Lý Thường Kiệt</t>
  </si>
  <si>
    <t>Xã Giai Phạm</t>
  </si>
  <si>
    <t>TT. Yên Mỹ, Xã Thanh Long, Tân Lập</t>
  </si>
  <si>
    <t>Xã Liêu Xá, Tân Lập</t>
  </si>
  <si>
    <t>Xã Hoàn Long, Trung Hưng, TT Yên Mỹ, Yên Phú, Yên Hòa, Tân Việt</t>
  </si>
  <si>
    <t>Xã Liêu Xá, Trung Hưng, Ngọc Long, Đồng Than, TT Yên Mỹ, Nghĩa Hiệp, Tân Việt</t>
  </si>
  <si>
    <t>Xã Thanh Long</t>
  </si>
  <si>
    <t>Xã Minh Châu</t>
  </si>
  <si>
    <t>Xã Tân Việt</t>
  </si>
  <si>
    <t>Xã Yên Hòa, Yên Phú</t>
  </si>
  <si>
    <t xml:space="preserve">Xã Yên Hòa </t>
  </si>
  <si>
    <t>Xã Việt Cường, Yên Hòa, Yên Phú</t>
  </si>
  <si>
    <t>Xã Nghĩa Hiệp, Liêu Xá, Ngọc Long, Thanh Long</t>
  </si>
  <si>
    <t>Xã Giai Phạm, Đồng Than, Hoàn Long, Yên Phú, Yên Hòa</t>
  </si>
  <si>
    <t>Xã Việt Cường, Đồng Than</t>
  </si>
  <si>
    <t>Xã Minh Châu, Yên Phú</t>
  </si>
  <si>
    <t>Xã Ngọc Long, Thanh Long</t>
  </si>
  <si>
    <t>Xã Hoàn Long, Yên Phú, Việt Cường, Minh Châu, Lý Thường Kiệt, Tân Việt</t>
  </si>
  <si>
    <t>Xã Liêu Xá, Tân Lập, TT. Yên Mỹ, Trung Hưng, Minh Châu, Lý Thường Kiệt</t>
  </si>
  <si>
    <t>Xã Đồng Than, TT Yên Mỹ, Yên Hòa, Lý Thường Kiệt</t>
  </si>
  <si>
    <t>Xã Quảng Lãng</t>
  </si>
  <si>
    <t>Xã Quang Vinh</t>
  </si>
  <si>
    <t>Xã Vân Du</t>
  </si>
  <si>
    <t>Xã Bắc Sơn</t>
  </si>
  <si>
    <t>Xã Đa Lộc</t>
  </si>
  <si>
    <t>Xã Đào Dương</t>
  </si>
  <si>
    <t>Xã Cẩm Ninh</t>
  </si>
  <si>
    <t>Xã Tiền Phong</t>
  </si>
  <si>
    <t>Xã Phù Ủng</t>
  </si>
  <si>
    <t>Xã Đặng Lễ</t>
  </si>
  <si>
    <t>Xã Bãi Sậy</t>
  </si>
  <si>
    <t>Xã Xuân Trúc</t>
  </si>
  <si>
    <t>Xã Văn Nhuệ</t>
  </si>
  <si>
    <t>Xã Tân Phúc</t>
  </si>
  <si>
    <t>Xã Đặng Lễ, hạ Lễ, Hồng Quang, Hồng Vân</t>
  </si>
  <si>
    <t>Xã Phù Ủng, Bãi Sậy, Vân Du, TT.Ân Thi</t>
  </si>
  <si>
    <t>Xã Quảng Lãng, Xuân Trúc, Vân Du, Quang Vinh, Đào Dương, Tân Phúc, Bắc Sơn, Bãi Sậy</t>
  </si>
  <si>
    <t>Xã Đặng Lễ, Hồng Quang, Hạ Lễ, Bãi Sậy, Quang Vinh, Văn Nhuệ, Đào Dương, Phù Ủng, Bắc Sơn, Hoàng Hoa Thám</t>
  </si>
  <si>
    <t>Xã Đào Dương, Bãi Sậy, Tân Phúc, Bắc Sơn, Phù Ủng, Quang Vinh</t>
  </si>
  <si>
    <t>Xã Quảng Lãng, Hồ Tùng Mậu</t>
  </si>
  <si>
    <t>Xã Quang Vinh, Phù Ủng và TT Ân Thi</t>
  </si>
  <si>
    <t>Xã Nguyễn Trãi, Quang Vinh, Hoàng Hoa Thám, Vân Du, Xuân Trúc, Phù Ủng, Tân Phúc, Hạ Lễ, Đa Lộc, Hồng Vân, Quảng Lãng, Bãi Sậy, TT Ân Thi</t>
  </si>
  <si>
    <t>Xã Quảng Lãng, TT Ân Thi, Quang Vinh, Tân Phúc, Bãi Sậy, Phù Ủng</t>
  </si>
  <si>
    <t>Xã Quang Vinh, Phù Ủng</t>
  </si>
  <si>
    <t>Xã Phù Ủng, Bắc Sơn, Tân Phúc, Đào Dương, Quang Vinh, Vân Du, TT Ân Thi, Hoàng Hoa Thám, Nguyễn Trãi, Văn Nhuệ, Hồng Quang, Tiền Phong</t>
  </si>
  <si>
    <t>Xã Phù Ủng, Bắc Sơn, Đào Dương</t>
  </si>
  <si>
    <t>Xã Tân Phúc, Vân Du, Đào Dương</t>
  </si>
  <si>
    <t>Xã Bắc Sơn, Phù Ủng</t>
  </si>
  <si>
    <t>Xã Nguyễn Trãi, Đa Lộc</t>
  </si>
  <si>
    <t>Xã Nguyễn Trãi</t>
  </si>
  <si>
    <t>Xã Hồng Vân</t>
  </si>
  <si>
    <t>Xã Hồng Quang</t>
  </si>
  <si>
    <t>Xã Hồ Tùng Mậu</t>
  </si>
  <si>
    <t>Xã Tiền Phong, Đa Lộc, Hồng Vân, Hồ Tùng Mậu</t>
  </si>
  <si>
    <t>Xã Vân Du, Xuân Trúc</t>
  </si>
  <si>
    <t>Xã Tân Phúc, Bãi Sậy, Phù Ủng, Hoàng Hoa Thám</t>
  </si>
  <si>
    <t>Xã Nguyễn Trãi, Văn Nhuệ</t>
  </si>
  <si>
    <t>Xã Đa Lộc, Hồ Tùng Mậu</t>
  </si>
  <si>
    <t>Xã Xuân Dục</t>
  </si>
  <si>
    <t>Xã Nhân Hòa</t>
  </si>
  <si>
    <t>Xã Phùng Chí Kiên</t>
  </si>
  <si>
    <t>Xã Ngọc Lâm</t>
  </si>
  <si>
    <t>Xã Hưng Long</t>
  </si>
  <si>
    <t>Xã Dương Quang</t>
  </si>
  <si>
    <t>Xã Cẩm Xá</t>
  </si>
  <si>
    <t>Xã Bạch Sam</t>
  </si>
  <si>
    <t>Xã Hòa Phong</t>
  </si>
  <si>
    <t>Xã Minh Đức</t>
  </si>
  <si>
    <t>Xã Minh Hải, Đại Đồng</t>
  </si>
  <si>
    <t>Xã Đại Đồng, Việt Hưng</t>
  </si>
  <si>
    <t>Xã Đại Đồng</t>
  </si>
  <si>
    <t>Xã Như Quỳnh</t>
  </si>
  <si>
    <t>Xã Xã Chỉ Đạo</t>
  </si>
  <si>
    <t>Xã Việt Cường</t>
  </si>
  <si>
    <t>Xã Tân Lập, Hoàn Long</t>
  </si>
  <si>
    <t>Xã Nguyễn Trãi, HT Mậu, Đa Lộc, Vân Du, Xuân Trúc, Đào Dương</t>
  </si>
  <si>
    <t>Xã Phù Ủng, Bắc Sơn, Quang Vinh ,Đào Dương, Tân Phúc, TT.Ân Thi</t>
  </si>
  <si>
    <t>Xã Hạ Lễ</t>
  </si>
  <si>
    <t>TT Như Quỳnh</t>
  </si>
  <si>
    <t>Xã Trưng Trắc</t>
  </si>
  <si>
    <t>Siêu thị Minh Chiến</t>
  </si>
  <si>
    <t>Thị trấn Bần Yên Nhân</t>
  </si>
  <si>
    <t>Xá Lạc Hồng</t>
  </si>
  <si>
    <t>Trung tâm thương mại dịch vụ Habeco</t>
  </si>
  <si>
    <t>Khu dân cư phía Nam đường Đinh Điền (phần còn lại khu vườn vải, giáp trường bồi dưỡng nghiệp vụ CAT, khu phố An Thịnh, đường Nguyễn Chí Thanh và trung tâm dạy nghề hỗ trợ nông dân, khu phố Nhân Dục sau Đình Đông, Bắc Tô Hiệu, đuờng Nhân Dục, xen kẹp đường Nguyễn Lương Bằng)</t>
  </si>
  <si>
    <t>Dự án đầu tư Khu liên hợp công nghiệp SECOIN-CDT của Công ty cổ phần công nghiệp SECOIN-CDT</t>
  </si>
  <si>
    <t xml:space="preserve"> Xã Trưng Trắc</t>
  </si>
  <si>
    <t>5,37</t>
  </si>
  <si>
    <t>Xã Trung Nghĩa, TP Hưng Yên và xã Nhật Tân, huyện Tiên Lữ</t>
  </si>
  <si>
    <t>Bến bốc xếp và sản xuất vật liệu xây dựng</t>
  </si>
  <si>
    <t>Nhà máy chế biến thực phẩm công nghệ Miền Bắc ViFon</t>
  </si>
  <si>
    <t>Xây dựng đài tưởng niệm các anh hùng liệt sỹ huyện</t>
  </si>
  <si>
    <t>Dự án đầu tư của Công ty TNHH Phát Lộc</t>
  </si>
  <si>
    <t>Dự án đầu tư của Cty TNHH Mạnh Tuấn</t>
  </si>
  <si>
    <t>Dự án đầu tư của Cty TNHH NKC Hưng Yên</t>
  </si>
  <si>
    <t>Dự án đầu tư của Công ty Hưng Thịnh Phát</t>
  </si>
  <si>
    <t>Dự án đầu tư của Công ty Trường Phát</t>
  </si>
  <si>
    <t>Dự án đầu tư của Công ty thép Minh Ngọc</t>
  </si>
  <si>
    <t>Dự án đầu tư của Công ty xăng dầu Việt Dũng</t>
  </si>
  <si>
    <t>Dự án đầu tư của Công ty Sơn Thịnh</t>
  </si>
  <si>
    <t>Dự án của Công ty cổ phần đầu tư thương mại quốc tế (CCN Đặng Lễ)</t>
  </si>
  <si>
    <t xml:space="preserve">Xã Đặng Lễ-Ân Thi và xã Nghĩa Dân-Kim Động </t>
  </si>
  <si>
    <t>Các công trình, dự án chuyển tiếp của năm 2017</t>
  </si>
  <si>
    <t>Nghĩa trang thôn Trà Lâm (di chuyển nghĩa trang do thu hồi làm TTGDQPAN)</t>
  </si>
  <si>
    <t>Khu dịch vụ vui chơi giải trí</t>
  </si>
  <si>
    <t>Nhà máy sản xuất dây, cáp điện Sangjin</t>
  </si>
  <si>
    <t>Cửa hàng xăng dầu và trạm dừng nghỉ</t>
  </si>
  <si>
    <t xml:space="preserve">Dự án sản xuất kinh doanh </t>
  </si>
  <si>
    <t>Cơ sở thương mại dịch vụ Quỳnh Trang</t>
  </si>
  <si>
    <t>Cơ sở thương mại dịch vụ Đức Tuyết</t>
  </si>
  <si>
    <t>Cơ sở thương mại dịch vụ Kim Thắng</t>
  </si>
  <si>
    <t>Cơ sở thương mại dịch vụ Đại Lâm</t>
  </si>
  <si>
    <t>Cơ sở thương mại dịch vụ Hải Đạt</t>
  </si>
  <si>
    <t>Cơ sở thương mại dịch vụ Tuấn Đạt</t>
  </si>
  <si>
    <t>Cơ sở sản xuất kinh doanh Hoàng Sơn</t>
  </si>
  <si>
    <t>Cơ sở sản xuất kinh doanh Tân Hoàng Anh</t>
  </si>
  <si>
    <t>Khu thương mại dịch vụ Hải Yến</t>
  </si>
  <si>
    <t>Cơ sở thương mại dịch vụ Hoàng Gia</t>
  </si>
  <si>
    <t>Cơ sở thương mại dịch vụ Việt Anh</t>
  </si>
  <si>
    <t>Cơ sở thương mại dịch vụ Tuấn Quỳnh</t>
  </si>
  <si>
    <t>Trung tâm nuôi dưỡng người cao tuổi</t>
  </si>
  <si>
    <t>Khu nhà ở thị trấn Văn Giang</t>
  </si>
  <si>
    <t>Khu nhà ở Hưng Thịnh Phát giai đoạn 2</t>
  </si>
  <si>
    <t>Khu dịch vụ tổng hợp và nhà hàng ăn uống Thiên Nhiên</t>
  </si>
  <si>
    <t>Nhà máy sản xuất sản phẩm cơ khí Phương Lan</t>
  </si>
  <si>
    <t xml:space="preserve">Nhà máy sản xuất tấm hợp kim loại và kết cấu thép công nghiệp </t>
  </si>
  <si>
    <t xml:space="preserve">Nhà máy sản xuất băng dính TD Pacific Việt Nam </t>
  </si>
  <si>
    <t xml:space="preserve">DANH MỤC CÁC CÔNG TRÌNH, DỰ ÁN CÓ SỬ DỤNG ĐẤT TRỒNG LÚA DƯỚI 10 HA NĂM 2018 </t>
  </si>
  <si>
    <t>Các công trình, dự án mới năm 2018</t>
  </si>
  <si>
    <t>Cửa hàng xăng dầu Thắng Lợi</t>
  </si>
  <si>
    <t>Trang trại chăn nuôi, trồng trọt Hưng Long</t>
  </si>
  <si>
    <t>Trụ sở làm việc Chi cục Thuế huyện</t>
  </si>
  <si>
    <t>Dự án của Công ty Cổ phần cơ khí vận tải HTC</t>
  </si>
  <si>
    <t>Trung tâm dịch vụ xăng dầu và kho bãi Trung Nghĩa</t>
  </si>
  <si>
    <t>Trường mầm non tập trung</t>
  </si>
  <si>
    <t>TT Tràn Cao</t>
  </si>
  <si>
    <t>Đấu giá quyền sử dụng đất cho nhân dân làm nhà ở tạo vốn XD HTKT CCN Trần Cao - Quang Hưng</t>
  </si>
  <si>
    <t>Đấu giá quyền sử dụng đất cho nhân dân làm nhà ở (vị trí giáp  CCN Trần Cao - Quang Hưng)</t>
  </si>
  <si>
    <t>Khu sinh thái</t>
  </si>
  <si>
    <t>Bãi rác</t>
  </si>
  <si>
    <t>Quỹ tín dụng nhân dân</t>
  </si>
  <si>
    <t>TT Yên Mỹ</t>
  </si>
  <si>
    <t>Chợ đầu mối nông sản và khu nhà ở thương mại sông Hồng</t>
  </si>
  <si>
    <t>Xã Đồng Than</t>
  </si>
  <si>
    <t>Nhà hàng dịch vụ tiệc cưới và các dịch vụ giải trí</t>
  </si>
  <si>
    <t>Cơ sở buôn bán và chế biến nông sản (VT trạm ý tế huyện cũ)</t>
  </si>
  <si>
    <t>Khu vui chơi trẻ em</t>
  </si>
  <si>
    <t>Khu cây xanh công cộng</t>
  </si>
  <si>
    <t>TT Lương bằng</t>
  </si>
  <si>
    <t>Trung tâm thương mại và giải trí của Công ty Thiên Minh Hùng</t>
  </si>
  <si>
    <t>Trung tâm dịch vụ thương mại tổng hợp Minh Huy HY</t>
  </si>
  <si>
    <t>Phường Hiến Nam, 
xã Liên Phương</t>
  </si>
  <si>
    <t>Trường THPT Chuyên Hưng Yên (nằm trong Khu ĐH Phố Hiến)</t>
  </si>
  <si>
    <t>TP Hưng Yên</t>
  </si>
  <si>
    <t>Đường trục phía Nam Khu ĐH Phố Hiến (đường Chu Mạnh Trinh kéo dài)</t>
  </si>
  <si>
    <t>Chỉ Đạo</t>
  </si>
  <si>
    <t>Trường mầm non Hưng Minh</t>
  </si>
  <si>
    <t>Cửa hàng xăng dầu, gara sửa chữa ô tô và kinh doanh nhà hàng ăn uống, nhà nghỉ Đỗ Kiên</t>
  </si>
  <si>
    <t>Xã Vũ Xá</t>
  </si>
  <si>
    <t>Nhà máy sản xuất may nông nghiệp Tiến Linh</t>
  </si>
  <si>
    <t>Nhà máy sản xuất thiết bị giáo dục Hà Nội Hưng Yên</t>
  </si>
  <si>
    <t>Nhà máy sản xuất đồ gỗ và hàng may mặc</t>
  </si>
  <si>
    <t>Nhà máy sản xuất cấu kiện Kim Loại đồ Phi Kim và Nhà kho kinh doanh</t>
  </si>
  <si>
    <t>Nhà máy sản xuất kinh doanh các sản phẩm mực in sắc việt</t>
  </si>
  <si>
    <t>Nhà máy sản xuất lắp ráp và xuất nhập khẩu đồ điện  gia dụng Trường Hải</t>
  </si>
  <si>
    <t>Nhà máy sản xuất thiết bị điện Mai Lâm</t>
  </si>
  <si>
    <t>Kinh doanh vật liệu xây dựng gara ô tô Nam Tiến</t>
  </si>
  <si>
    <t>Trung tâm dịch vụ thương mại tổng hợp, nhà hàng ăn uống, kho bãi lưu giữ và phân phối hàng hóa</t>
  </si>
  <si>
    <t>Nhà máy sản xuất lắp ráp phụ tùng ô tô xe máy Phúc An</t>
  </si>
  <si>
    <t>Nhà máy sản xuất bao bì và đồ gỗ nội thất Hoàng Phúc</t>
  </si>
  <si>
    <t>Nhà máy sản xuất lắp ráp linh kiện điện tử Vingtech</t>
  </si>
  <si>
    <t>Xã Ngọc Long, Giai Phạm</t>
  </si>
  <si>
    <t>Nhà máy sản xuất bạt phủ ô tô xe máy và các loại chổi lăn sơn</t>
  </si>
  <si>
    <t>Nhà máy sản xuất đồ gỗ mỹ nghệ</t>
  </si>
  <si>
    <t>Trung tâm dịch vụ giải trí Hưng Yên</t>
  </si>
  <si>
    <t>Nhà máy gia công cơ khí, sản xuất các sản phẩm từ kim loại và vật liệu phi kim Vinh Khánh</t>
  </si>
  <si>
    <t>xã Ngọc Long</t>
  </si>
  <si>
    <t>Mở rộng di tích chùa Nôm</t>
  </si>
  <si>
    <t>Xây dựng bảo tháp và khu du lịch văn hóa tâm linh di tích quốc gia chùa Nôm</t>
  </si>
  <si>
    <t>Dự án mở rộng Đình Đại Từ</t>
  </si>
  <si>
    <t>Khu du lịch sinh thái tâm linh</t>
  </si>
  <si>
    <t>Phường Lam Sơn,
Phường Hiến Nam</t>
  </si>
  <si>
    <t>Cơ sở kinh doanh thương mại, dịch vụ và vui chơi giải trí</t>
  </si>
  <si>
    <t>Dự án đấu giá đường điện 500kv tại thôn An Lạc, Tuấn Dị</t>
  </si>
  <si>
    <t>Trưng Trắc</t>
  </si>
  <si>
    <t>Xây dựng nâng cấp đê tả sông Luộc kéo dài (đoạn từ K120+600 đê tả sông Hồng đến K20+700 đê tả sông Luộc)</t>
  </si>
  <si>
    <t>Huyện Tiên Lữ</t>
  </si>
  <si>
    <t>Dự án của Công ty TNHH ĐT và tư vấn xây dựng Phát Lộc</t>
  </si>
  <si>
    <t>Xuất nhập khẩu nguyên liệu và sản xuất thức ăn chăn nuôi gia súc, gia cầm và thủy sản; sản xuất phân bón hữu cơ; sản xuất kết cấu thép tiền chế và phụ kiện của Công ty TEDECO HY</t>
  </si>
  <si>
    <t>Nhà máy sản xuất đồ điện gia dụng Gia Bảo</t>
  </si>
  <si>
    <t>Đầu tư xây dựng công trình cải tạo, nâng cấp ĐH.64</t>
  </si>
  <si>
    <t xml:space="preserve">Cải tạo, nâng cấp ĐH.82 kéo dài từ Phù Cừ giao với ĐT.376 </t>
  </si>
  <si>
    <t>Đầu tư xây dựng  cải tạo, nâng cấp và kè bờ khu vực sông Kẻ Sặt, tỉnh Hưng Yên (hạng mục di chuyển đường dây 0,4KV)</t>
  </si>
  <si>
    <t>Xã Tiền Phong, Đa Lộc, Hồng Vân</t>
  </si>
  <si>
    <t>Trụ sở UBND xã</t>
  </si>
  <si>
    <t>Dự án xây dựng trường Tiểu học thôn Ngải Dương</t>
  </si>
  <si>
    <t>Xây dựng đường ĐH 18 đoạn từ KDC mới TT Như Quỳnh đến Trung tâm Giáo dục Thường xuyên</t>
  </si>
  <si>
    <t>Xây dựng cầu Ngọc Quỳnh trên đường ĐH 19 huyện Văn Lâm</t>
  </si>
  <si>
    <t>Nhà văn hóa xã thôn Nhạc Lộc và đường quy hoạch</t>
  </si>
  <si>
    <t>Nhà máy SX và TM Quốc Khánh Hưng Yên của Cty SX và TM Quốc Khánh Hưng Yên</t>
  </si>
  <si>
    <t>Xã Đại Đồng, 
xã Việt Hưng</t>
  </si>
  <si>
    <t>Đường ĐH 12 B đoạn K0+00 đến Km0+600 và đoạn K2+620 đến K3+920</t>
  </si>
  <si>
    <t>Nhà máy sản xuất và gia công cơ khí Trường Anh Phát</t>
  </si>
  <si>
    <t>Trung tâm dịch vụ thương mại tổng hợp TNAQ</t>
  </si>
  <si>
    <t>Xã Đình Dù,
xã Lạc Hồng</t>
  </si>
  <si>
    <t>Xã Đình Dù, 
xã Lạc Hồng</t>
  </si>
  <si>
    <t>Xã Minh Hải, 
Lạc Hồng</t>
  </si>
  <si>
    <t>xã Trưng Trắc, 
Đình Dù</t>
  </si>
  <si>
    <t>Xã Việt Hưng,
 Lương Tài</t>
  </si>
  <si>
    <t>Khu liên hợp thể thao</t>
  </si>
  <si>
    <t>Nhà máy sản xuất và gia công thiết bị điện An Thuận Phát</t>
  </si>
  <si>
    <t>Cửa hàng kinh doanh xăng dầu và dịch vụ tiện ích Việt Dũng</t>
  </si>
  <si>
    <t>Nhà máy chế biến nông sản Vân Hà</t>
  </si>
  <si>
    <t>Nhà máy sản xuất tấm lợp kim loại và kết cấu thép công nghiệp và dịch vụ nhà xưởng, kho bãi</t>
  </si>
  <si>
    <t xml:space="preserve"> Xã Giai Phạm và Ngọc Long</t>
  </si>
  <si>
    <t xml:space="preserve">Nhà máy sản xuất lô sợi đánh bóng </t>
  </si>
  <si>
    <t>Kho chứa và san chiết gas</t>
  </si>
  <si>
    <t>xã Lý Thường Kiệt,</t>
  </si>
  <si>
    <t>Nhà máy sản xuất chế biến lương thực, thực phẩm, phụ gia thực phẩm, vật liệu nội thất, gỗ và đồ gỗ Liha</t>
  </si>
  <si>
    <t>Nhà máy sản xuất bao bì đóng gói Sea-A</t>
  </si>
  <si>
    <t>Trường cao đẳng nghề kỹ thuật công nghệ LOD</t>
  </si>
  <si>
    <t>Trung tâm dịch vụ giải trí Tân Hoàng Anh</t>
  </si>
  <si>
    <t>Nhà máy sản xuất linh kiện điện tử, kho bãi Hiếu Huy</t>
  </si>
  <si>
    <t>Nhà máy sản xuất thiết bị y tế, may mặc Hà Thành</t>
  </si>
  <si>
    <t>Nhà máy gỗ, kho bãi Tân Hưng Đại</t>
  </si>
  <si>
    <t>Nhà máy sản xuất thiết bị điện, may mặc Hà Hưng HY</t>
  </si>
  <si>
    <t>Nhà máy sản xuất các sản phẩm nhựa Hoàng Gia</t>
  </si>
  <si>
    <t>Kinh doanh dịch vụ bể bơi và thể thao</t>
  </si>
  <si>
    <t>Cửa hàng xăng dầu và trạm dừng nghỉ Khôi Thịnh HY</t>
  </si>
  <si>
    <t>Siêu thị tổng hợp Liên Hoa</t>
  </si>
  <si>
    <t>Trung tâm thương mại &amp; kho bãi lưu giữ hàng hóa</t>
  </si>
  <si>
    <t>Nhà máy sản xuất các sản phẩm nhựa dân dụng, đồ gỗ, trang trí nội thất, kho bãi lưu giữ hàng hóa</t>
  </si>
  <si>
    <t>Nhà máy sản xuất các sản phẩm cơ khí kết cấu công nghiệp</t>
  </si>
  <si>
    <t>Nhà máy sản xuất các sản phẩm may mặc và kinh doanh dịch vụ tổng hợp</t>
  </si>
  <si>
    <t>Nhà máy sản xuất các sản phẩm điện gia dụng Hồng Hải</t>
  </si>
  <si>
    <t>Nhà máy sản xuất ván ép P&amp;C</t>
  </si>
  <si>
    <t>Nhà máy sản xuất các sản phẩm cơ khí Vạn Minh Thành</t>
  </si>
  <si>
    <t>Nhà máy pha chế các sản phẩm hóa chất, xử lý môi trường mở rộng Tân Thành</t>
  </si>
  <si>
    <t>Siêu thị Minh Hải</t>
  </si>
  <si>
    <t>Nhà máy sản xuất ván ép Bùi Gia</t>
  </si>
  <si>
    <t xml:space="preserve">Nhà Máy SX ván ép Hải Phú Linh </t>
  </si>
  <si>
    <t>Nhà máy sản xuất chân bàn máy khâu và các sản phẩm từ gỗ Trường Thọ</t>
  </si>
  <si>
    <t>Trung Tâm thương mại dịch vụ Minh Hải</t>
  </si>
  <si>
    <t>Nhà máy nhôm Euroha II</t>
  </si>
  <si>
    <t>Nhà máy cán thép công nghệ 4.0 Chính Đại</t>
  </si>
  <si>
    <t>Khu dịch vụ thể thao, nhà hàng ăn uống Mỹ Phát</t>
  </si>
  <si>
    <t>Nhà máy chế biến nông sản, nhà hàng và phân phối hàng hóa của Cty TNHH Dịch vụ và thương mại Trường Hải HY</t>
  </si>
  <si>
    <t>Dự án đầu tư xây dựng trung tâm thương mại dịch vụ; chế biến, giới thiệu sản phẩm nông sản và cho thuê ki ốt bán hàng</t>
  </si>
  <si>
    <t>Kho chứa hàng và dịch vụ lưu giữ hàng hóa Duy Bắc</t>
  </si>
  <si>
    <t>Khu du lịch sinh thái- khu vui chơi giải trí Tuấn Đạt</t>
  </si>
  <si>
    <t>Trung tâm thương mại dịch vụ Quỳnh Trang</t>
  </si>
  <si>
    <t>Nhà máy sản xuất đồ đựng và bao bì tự hủy Minh Dũng</t>
  </si>
  <si>
    <t>Bến bốc xếp và bãi tập kết hàng hóa sông Hồng</t>
  </si>
  <si>
    <t>Cửa hàng xăng dầu; garage sửa chữa ô tô; kinh doanh vật liệu xây dựng Thanh Hiền</t>
  </si>
  <si>
    <t>Nhà máy sản xuất vật liệu trang trí nội ngoại thất Hà Nội</t>
  </si>
  <si>
    <t>Khu nhà ở HBT</t>
  </si>
  <si>
    <t>Phòng khám mắt Hiệp Minh</t>
  </si>
  <si>
    <t>Trung tâm thương mại và dịch vụ</t>
  </si>
  <si>
    <t xml:space="preserve">Chợ nông thôn </t>
  </si>
  <si>
    <t>Nhà máy sản xuất thiết bị điện, điện tử và thiết bị cơ khí Thắng Lợi</t>
  </si>
  <si>
    <t>Mở rộng truường tiểu học</t>
  </si>
  <si>
    <t>Nhà máy sản xuất nhựa Hòa Bình</t>
  </si>
  <si>
    <t>Khu chế biến, giới thiệu SP nông sản và cho thuê kiot bán hàng Bắc Việt HY</t>
  </si>
  <si>
    <t>Dự án tái định cư phục vụ Dự án cải tạo và nâng cấp ĐH 72 đoạn từ đường 378 đến QL 39A</t>
  </si>
  <si>
    <t>Đền thờ Triệu Quang Phục thuộc khu di tích văn hóa Chử Đồng Tử - Tiên Dung</t>
  </si>
  <si>
    <t>Các xã</t>
  </si>
  <si>
    <t>Xây dựng đường đi từ đường nối ĐT.379 với QL39A vào Công ty TNHH Thái An và Công ty Tính Thuy</t>
  </si>
  <si>
    <t>Hộ kinh doanh cá thể Ngọc Châu</t>
  </si>
  <si>
    <t>Nhà máy sản xuất kết cấu thép Việt Vương Hưng Yên</t>
  </si>
  <si>
    <t>Cơ sở sản xuất kinh doanh Thành Đạt</t>
  </si>
  <si>
    <t>Nhà quản lý điều hành QL5 - Trạm duy tu bảo dưỡng xe và cây xăng Km12 Như Quỳnh của Công ty Cổ phần đường bộ 240</t>
  </si>
  <si>
    <t>Xã Việt Hưng,
xã Lương Tài</t>
  </si>
  <si>
    <t>TT Như Quỳnh, xã Lạc Đạo, xã Lương Tài</t>
  </si>
  <si>
    <t>TT Như Quỳnh, 
xã Tân Quang</t>
  </si>
  <si>
    <t>Bãi tập kết kinh doanh vật liệu xây dựng của Công ty TNHH  xây dựng VN Nhật Minh</t>
  </si>
  <si>
    <t>Đường nối khu A-B cụm công nghiệp Tân Quang</t>
  </si>
  <si>
    <t>Dự án đầu tư của Công ty TNHH NEW PEARL Việt Nam</t>
  </si>
  <si>
    <t>Dự án của Công ty TNHH Phúc Long Hưng Yên</t>
  </si>
  <si>
    <t>Dự án xây dựng của Công ty cổ phần xây dựng Tâm An</t>
  </si>
  <si>
    <t>Dự án của Công ty TNHH thương mại Tuấn Kiệt</t>
  </si>
  <si>
    <t xml:space="preserve">Dự án của Công ty TNHH thương mại Tuấn Kiệt </t>
  </si>
  <si>
    <t xml:space="preserve">Dự án mở rộng công ty cổ phần CE Việt Nhật Hưng Yên </t>
  </si>
  <si>
    <t xml:space="preserve">Dự án của Công ty TNHH Phúc Long Hưng Yên </t>
  </si>
  <si>
    <t xml:space="preserve">Nhà máy sản xuất các sản phẩm nhựa công ty Việt Trung </t>
  </si>
  <si>
    <t>Nâng cấp cải tạo ĐT.384 (đường 204 cũ) đoạn Bô Thời - Xuân Trúc</t>
  </si>
  <si>
    <t>Trung tâm thương mại dịch vụ Châu Thủy của Công ty TNHH Châu Thủy</t>
  </si>
  <si>
    <t>Dự án mở rộng đường 197 cũ</t>
  </si>
  <si>
    <t>Siêu thị thương mại, showroom Minh Tiến</t>
  </si>
  <si>
    <t>Siêu thị thương mại, showroom ôtô Minh Tiến (thu hồi đất do xã quản lý)</t>
  </si>
  <si>
    <t>Khu tái định cư phục vụ dự án Đền thờ tướng Phạm Bạch Hổ</t>
  </si>
  <si>
    <t>Xã An Viên, Thủ Sỹ, Nhật Tân</t>
  </si>
  <si>
    <t>Trường mầm non xã Chỉ Đạo</t>
  </si>
  <si>
    <t>Đường trục trung tâm KĐT phia Nam QL5 kéo dài, đoạn từ Km1+892,92 đến giao ĐT.387</t>
  </si>
  <si>
    <t>Nhà Lưu niệm Trung tướng Nguyễn Bình</t>
  </si>
  <si>
    <t>Kinh doanh dịch vụ nhà trọ và cho thuê của Công ty TNHH TM Liêu Xá</t>
  </si>
  <si>
    <t>Học viện Nông nghiệp</t>
  </si>
  <si>
    <t>xã Trung Hưng,
 TT Yên Mỹ</t>
  </si>
  <si>
    <t>Xã Việt Cường, 
Đồng Than</t>
  </si>
  <si>
    <t>Xã Minh Châu,
 Yên Phú</t>
  </si>
  <si>
    <t>Xã Ngọc Long, 
Thanh Long</t>
  </si>
  <si>
    <t>Xã Giai Phạm, 
Ngọc Long</t>
  </si>
  <si>
    <t>Xã Yên Hòa, 
Tân Việt</t>
  </si>
  <si>
    <t>Xã Trung Hưng,
 TT Yên Mỹ</t>
  </si>
  <si>
    <t>Nhà máy xử lý  rác</t>
  </si>
  <si>
    <t>Xã Liêu Xá, 
Xã Yên Hòa</t>
  </si>
  <si>
    <t>Xã Trung Hòa,
Xã Giai Phạm</t>
  </si>
  <si>
    <t>Tân Việt, Nghĩa Hiệp, Việt Cường, Minh Châu, Yên Phú, Yên Hòa, Thanh Long, Trung Hòa, Tân Lập, Đồng Than</t>
  </si>
  <si>
    <t>TT Yên Mỹ, xã Tân Việt, Đồng Than</t>
  </si>
  <si>
    <t>MR trường tiểu học</t>
  </si>
  <si>
    <t>TT Yên Mỹ, Yên Hòa , Trung Hòa</t>
  </si>
  <si>
    <t xml:space="preserve">Điểm tập kết rác thôn </t>
  </si>
  <si>
    <t>TT Yên Mỹ, các xã: Trung Hưng, Yên Hòa, Liêu Xá, Trung Hòa, Tân Lập, Lý Thường Kiệt</t>
  </si>
  <si>
    <t xml:space="preserve">Nhà văn hóa thôn </t>
  </si>
  <si>
    <t>TT Bần, Xã Nhân Hòa,
Phan Đình Phùng</t>
  </si>
  <si>
    <t xml:space="preserve">Nhà máy nước </t>
  </si>
  <si>
    <t xml:space="preserve">Xây dựng chợ </t>
  </si>
  <si>
    <t>Xã Tân Việt, Nghĩa Hiệp, Việt Cường, Minh Châu, Yên Hòa, Thanh Long, Trung Hòa, Đồng Than</t>
  </si>
  <si>
    <t xml:space="preserve">MR trường tiểu học </t>
  </si>
  <si>
    <t xml:space="preserve">TT Yên Mỹ, xã Trung Hòa, Yên Hòa </t>
  </si>
  <si>
    <t>TT Yên Mỹ, các xã: Yên Hòa, Trung Hòa, Tân Lập, Lý Thường Kiệt</t>
  </si>
  <si>
    <t>Trường mầm non, nhà văn hóa, sân thể thao</t>
  </si>
  <si>
    <t>Khu nhà ở thương mại, nhà ở đô thị</t>
  </si>
  <si>
    <t xml:space="preserve">Sân thể thao </t>
  </si>
  <si>
    <t>Xã Phùng Chí Kiên, Minh Đức, Hưng Long</t>
  </si>
  <si>
    <t>Xã Phùng Chí Kiên,
 Hòa Phong</t>
  </si>
  <si>
    <t>Trường tiểu học và THCS</t>
  </si>
  <si>
    <t>Trường mầm non, THCS</t>
  </si>
  <si>
    <t>Xã Phùng Chí Kiên, Xuân Dục, Hòa Phong</t>
  </si>
  <si>
    <t>Xã Dương Quang,
Minh Đức</t>
  </si>
  <si>
    <t>Cớ sở sản xuất, dịch vụ TM của hộ gia đình, cá nhân</t>
  </si>
  <si>
    <t>Xã Hoàn Long, Trung Hưng, TT Yên Mỹ, Yên Phú, Yên Hòa, Tân Việt, Trung Hòa, Minh Châu</t>
  </si>
  <si>
    <t>Xã Lý Thường Kiệt, 
xã Tân Việt</t>
  </si>
  <si>
    <t>Xã Yên Hòa, Lý Thường Kiệt, Đồng Than, TT Yên Mỹ</t>
  </si>
  <si>
    <t>Trung tâm thương mại dịch vụ tổng hợp Phố Hiến 786</t>
  </si>
  <si>
    <t>Nhà máy sản xuất thiết bị điện, điện tử và thiết bị cơ khí Hoàng Gia</t>
  </si>
  <si>
    <t xml:space="preserve">Trung tâm thương mại Đức Thiện </t>
  </si>
  <si>
    <t>Kinh doanh ô tô, xe máy, máy xây dựng, garage sửa chữa, bảo dưỡng ô tô xe máy, kinh doanh nhà hàng, khách sạn, khu vui chơi, giải trí và cho thuê nhà xưởng, kho bãi Tân Hưng Long</t>
  </si>
  <si>
    <t>TT Văn Giang, 
xã Cửu Cao</t>
  </si>
  <si>
    <t>Xưởng gia công và kinh doanh ván sàn Minh Long</t>
  </si>
  <si>
    <t>Nhà máy sản xuất cửa các loại và thiết bị lọc nước công nghệ cao Quốc Vinh</t>
  </si>
  <si>
    <t>Nhà máy Đức Minh OSAKAR GROUP</t>
  </si>
  <si>
    <t>Nhà máy sản xuất, lắp ráp sản phẩm ô tô Việt Nhật</t>
  </si>
  <si>
    <t>Nhà máy sản xuất DISMY-POLYPIPE Cúc Phương</t>
  </si>
  <si>
    <t>Khu đô thị nhà vườn sinh thái Xuân Cầu</t>
  </si>
  <si>
    <t>Nhà máy sản xuất đồ nội thất Phú Hưng</t>
  </si>
  <si>
    <t xml:space="preserve">Đầu tư xây dựng nhà máy nước sạch Mỹ Văn </t>
  </si>
  <si>
    <t>Mở rộng ĐH.72</t>
  </si>
  <si>
    <t>Mở rộng ĐH.82</t>
  </si>
  <si>
    <t>Đầu tư xây dựng, sở hữu và kinh doanh chợ truyền thống kết hợp trung tâm thương mại Tiên Lữ (chợ Thái Khang)</t>
  </si>
  <si>
    <t>Xã An Viên, Dị Chế, 
Thiện Phiến</t>
  </si>
  <si>
    <t>Xã Đức Thắng, Cương Chính, Trung Dũng, 
Hải Triều</t>
  </si>
  <si>
    <t>Khu nhà ở dịch vụ đô thị, công nghiệp Như Quỳnh</t>
  </si>
  <si>
    <t xml:space="preserve">Dự án mở rộng xây dựng trạm cấp nước Đồng Anh </t>
  </si>
  <si>
    <t>Dự án sản xuất, thu gom xuất nhập khẩu phế liệu Phong Thành</t>
  </si>
  <si>
    <t>Dự án sản xuất, thu gom xuất nhập khẩu phế liệu Đức Huy HY</t>
  </si>
  <si>
    <t xml:space="preserve">Dự án sản xuất, thu gom xuất nhập khẩu phế liệu Phú Thành Sơn </t>
  </si>
  <si>
    <t>TT Như Quỳnh,
xã Đình Dù</t>
  </si>
  <si>
    <t>Dự án mở rộng khu xử lý rác thải URENCO11</t>
  </si>
  <si>
    <t>Xây dựng, cải tạo chợ Đường Cái  Úc Đại Lợi</t>
  </si>
  <si>
    <t>Nhà máy sản xuất gạch Việt Úc</t>
  </si>
  <si>
    <t xml:space="preserve">Khu xử lý chất thải Ngân Anh </t>
  </si>
  <si>
    <t>Chợ kết hợp với trung tâm thương mại và khu nhà ở để bán Hồng Hải</t>
  </si>
  <si>
    <t>Khu nhà ở Như Quỳnh Thanh Tùng</t>
  </si>
  <si>
    <t>Nhà máy sản xuất khung nhà thép tiền chế, cấu kiện kim loại và gia công cắt xén giấy Thịnh Phát Hưng Yên</t>
  </si>
  <si>
    <t xml:space="preserve">Nhà máy sản xuất các thiết bị xử lý môi trường và gia công cơ khí EMTECHCO </t>
  </si>
  <si>
    <t>Nhà máy sản xuất gỗ dán - ván sàn, bao bì gỗ Hải Nam Hưng Yên</t>
  </si>
  <si>
    <t>Nhà máy sản xuất bao bì nhựa Hoàng Long VL.89</t>
  </si>
  <si>
    <t>Nhà hàng, khách sạn và các dịch vụ thương mại tổng hợp Tiến Phát</t>
  </si>
  <si>
    <t>Nhà máy sản xuất gỗ dán - ván sàn, pha keo, kho bãi và lưu giữ hàng hóa của QD Hưng Yên</t>
  </si>
  <si>
    <t xml:space="preserve">Nhà máy sản xuất kẽm Thanh Tùng </t>
  </si>
  <si>
    <t>Nhà máy sản xuất và gia công đồng, kẽm Minh Hoàng</t>
  </si>
  <si>
    <t>Nhà máy sản xuất phân vi sinh, chế phẩm sinh học và kho bãi, lưu giữ hàng hóa Công nghệ xanh Hưng Yên</t>
  </si>
  <si>
    <t>Nhà máy sản xuất Inox và thép định hình Trường Sơn Hưng Yên</t>
  </si>
  <si>
    <t>Nhà máy sản xuất khí oxy và san chiết gas, bêtông và đúc cọc, xưởng gia công kết cấu thép Đại Đồng</t>
  </si>
  <si>
    <t>Nhà máy sản xuất thuốc thú y Jabiru Việt Nam</t>
  </si>
  <si>
    <t xml:space="preserve">Nhà máy sản xuất thức ăn chăn nuôi Thế Bình </t>
  </si>
  <si>
    <t>Nhà máy sản xuất gỗ ván sàn, gỗ ép bao bì gỗ xuất khẩu, kinh doanh thép định hình kho bãi Đại Nam Hưng Yên</t>
  </si>
  <si>
    <t xml:space="preserve">Nhà máy thu mua chế biến, cô đúc kim loại mầu xuất nhập khẩu LTĐ Đức Mạnh </t>
  </si>
  <si>
    <t>Nhà máy sản xuất các sản phẩm nhựa, đồng, nhôm, sắt và inox gia dụng Gia Hưng Hưng Yên</t>
  </si>
  <si>
    <t>Nhà máy sản xuất gỗ ván sàn, gỗ ép xuất khẩu, kho bãi và lưu giữ hàng hóa Bảo Dương Hưng Yên</t>
  </si>
  <si>
    <t>Mở rộng Kho chứa hàng và dịch vụ lưu giữ, phân phối hàng hóa Việt Trung</t>
  </si>
  <si>
    <t xml:space="preserve">Khu vui chơi giải trí, dịch vụ nhà hàng ăn uống Bảo An </t>
  </si>
  <si>
    <t>Nhà máy sản xuất bê tông đúc sẵn Chỉ Đạo</t>
  </si>
  <si>
    <t>Nhà máy xử lý, sản xuất các sản phẩm phụ lông vũ xuất khẩu Phương Nam</t>
  </si>
  <si>
    <t>Xưởng chế biến nông sản Bắc Việt</t>
  </si>
  <si>
    <t xml:space="preserve">Dự án đầu tư Hưng Thịnh Phát </t>
  </si>
  <si>
    <t>Mở rộng nhà máy sản xuất bao bì Nilon Tiến Đạt</t>
  </si>
  <si>
    <t>Nhà máy sản xuất đồ đựng và bao bì tự hủy, sản xuất các sản phẩm từ nhựa, kinh doanh xăng dầu và kho lưu giữ phân phối hàng hóa An Phát Như Quỳnh</t>
  </si>
  <si>
    <t xml:space="preserve">Dự án nhà máy may mặc Vạn Đức Thịnh </t>
  </si>
  <si>
    <t>Chuyển mục đích sử dụng đất trồng lúa sang đất NN khác</t>
  </si>
  <si>
    <t>Nhà máy sản xuất khẩu trang, túi sưởi, túi chườm, mũ trùm đầu, bọc giày Hướng Dương</t>
  </si>
  <si>
    <t>Dự án của Cty TNHH dịch vụ Vận tải và Thương mại Tùng Dương</t>
  </si>
  <si>
    <t>Trung tâm dịch vụ thương mại Trường Anh</t>
  </si>
  <si>
    <t>Nhà máy sản xuất gỗ ván sàn, đồ gỗ nội thất cao cấp Hoàng Anh Như Quỳnh</t>
  </si>
  <si>
    <t>Nhà máy sản xuất gỗ ván sàn, gỗ ép bao bì gỗ xuất khẩu, kinh doanh thép định hình kho bãi và lưu giữ hàng hóa Đại Nam Hưng Yên</t>
  </si>
  <si>
    <t>Nhà máy sản xuất thức ăn chăn nuôi Thế Bình</t>
  </si>
  <si>
    <t>Nhà máy sản xuất linh kiện điện tử, đồ uống và đồ nhựa dùng trong ngành sản xuất đồ uống Thiên Thuận</t>
  </si>
  <si>
    <t>Nhà máy sản xuất thương mại và dịch vụ may mặc ZMB</t>
  </si>
  <si>
    <t xml:space="preserve">Nhà máy sản xuất và gia công đồng, kẽm Minh Hoàng </t>
  </si>
  <si>
    <t>Nhà Máy SX bao bì nhựa cao cấp Việt Trung</t>
  </si>
  <si>
    <t>Nhà máy xử lý sản xuất các sản phẩm phụ lông vũ xuât khẩu Phương Nam</t>
  </si>
  <si>
    <t>MR Xưởng chế biến lương thực, thực phẩm, cho thuê nhà xưởng kho bãi Tân Thịnh Hưng Yên</t>
  </si>
  <si>
    <t>Nhà máy các sản phẩm nhựa Hưng Yên</t>
  </si>
  <si>
    <t>Khu SX các sản phẩm nhựa Toàn Dương Hưng Yên</t>
  </si>
  <si>
    <t>Nhà máy SX nhựa Hòa Bình</t>
  </si>
  <si>
    <t>Nhà máy sản xuất các sản phẩm y tế Hướng Dương</t>
  </si>
  <si>
    <t xml:space="preserve">Nhà máy sản xuất băng keo Trung Hoa </t>
  </si>
  <si>
    <t>Nhà máy nước sạch An Sinh</t>
  </si>
  <si>
    <t>Dự án xây dựng chợ Đình Dù và trung tâm thương mại dịch vụ Bắc Việt</t>
  </si>
  <si>
    <t>Dự án đầu tư mở rộng nhà máy sản xuất, lắp ráp điện lạnh gia dụng cao cấp Việt Úc (Công ty Kangaroo)</t>
  </si>
  <si>
    <t>Nhà máy sản xuất các sản phẩm nhựa công ty Việt Trung</t>
  </si>
  <si>
    <t>Dự án của Công ty TNHH Traphaco Hưng Yên (diện tích còn lại)</t>
  </si>
  <si>
    <t>Nhà máy sản xuất bao bì và sợi dệt Trang Huy</t>
  </si>
  <si>
    <t>Nhà máy sản xuất các sản phẩm nhựa Việt Nhật</t>
  </si>
  <si>
    <t>Trung tâm dịch vụ và phân phối các sản phẩm nhựa gia dụng và nhựa công nghiệp Việt Nhật</t>
  </si>
  <si>
    <t xml:space="preserve">Nhà máy sản xuất nhựa Việt Nhật </t>
  </si>
  <si>
    <t xml:space="preserve">Nhà máy sản xuất bao bì sinh học Việt Nhật </t>
  </si>
  <si>
    <t xml:space="preserve">Nhà máy sản xuất bao bì cao cấp Việt Nhật </t>
  </si>
  <si>
    <t>Nhà máy sản xuất bao bì carton Việt Nhật</t>
  </si>
  <si>
    <t>Nhà máy sản xuất thiết bị y tế Giá Trị Việt</t>
  </si>
  <si>
    <t>Nhà máy bao bì TAD</t>
  </si>
  <si>
    <t>Dự án mở rộng Công ty cổ phần CE Việt Nhật Hưng Yên (thu hồi đất do UBND xã quản lý)</t>
  </si>
  <si>
    <t>Cải tạo, nâng cấp đường giao thông liên xã thị trấn Khoái Châu - đường Triệu Quang Phục</t>
  </si>
  <si>
    <t>Cải tạo, nâng cấp đường 209C</t>
  </si>
  <si>
    <t>Nhà máy sản xuất đồ dùng văn phòng phẩm  Quảng Đức Phong</t>
  </si>
  <si>
    <t>Nhà máy sản xuất các sản phẩm Inox gia dụng Thái An</t>
  </si>
  <si>
    <t>Bến neo đậu tàu, thuyền và bốc xếp hàng hóa Thắng Mạnh Cường</t>
  </si>
  <si>
    <t>Cửa hàng kinh doanh xăng dầu Thăng Long</t>
  </si>
  <si>
    <t>Nhà máy sản xuất hàng tiêu dùng Tanaka</t>
  </si>
  <si>
    <t xml:space="preserve">Nhà máy sản xuất gỗ ván ép MDF Hưng Thịnh </t>
  </si>
  <si>
    <t xml:space="preserve">Dự án đầu tư xây dựng khu nhà ở Bình Minh Phố Hiến </t>
  </si>
  <si>
    <t>Đầu tư xây dựng trung tâm thương mại loại III Châu Hưng</t>
  </si>
  <si>
    <t xml:space="preserve">Cửa hàng xăng dầu; garage sửa chữa, bảo dưỡng ô tô, xe máy và kinh doanh nhà hàng ăn uống Phú Thịnh </t>
  </si>
  <si>
    <t>Xã Tân Dân,
xã An Vĩ</t>
  </si>
  <si>
    <t>Khu nhà ở liền kề để bán, siêu thị, nhà hàng ăn uống và trường mầm non Royal Việt Nam</t>
  </si>
  <si>
    <t>Dự án của Công ty CP Châu Giang Hưng Yên (thu hồi đất do xã quản lý)</t>
  </si>
  <si>
    <t>Nhà xưởng chế biến muối (thu hồi đất do xã quản lý)</t>
  </si>
  <si>
    <t>Đất sản xuất vật liệu xây dựng An Thịnh HY (thu hồi đất do xã quản lý)</t>
  </si>
  <si>
    <t>Chăn nuôi trồng trọt chất lượng cao Hoàng Việt (thu hồi đất do xã quản lý)</t>
  </si>
  <si>
    <t>Xã Hàm Tử, Đông Kết, 
Bình Kiều</t>
  </si>
  <si>
    <t>Trung tâm phân phối sắt thép XD và gia dụng Thành Đạt</t>
  </si>
  <si>
    <t xml:space="preserve">Cửa hàng xăng dầu Việt Dũng Hưng Yên </t>
  </si>
  <si>
    <t>Xã Tân Dân,
Dân Tiến</t>
  </si>
  <si>
    <t>Xây dựng kho chứa hàng hóa và VLXD Trường Lộc HY</t>
  </si>
  <si>
    <t>Trung tâm phân phối VLXD Tiến Đạt</t>
  </si>
  <si>
    <t>Bãi đỗ xe, xưởng sửa chữa ô tô và trạm dừng nghỉ Tiến Đạt</t>
  </si>
  <si>
    <t>Dự án đầu tư xây dựng khu nhà ở Bình Minh Phố Hiến</t>
  </si>
  <si>
    <t>Chăn nuôi gia súc, nuôi trồng thủy sản và trồng rau, quả sạch Phú Cường</t>
  </si>
  <si>
    <t>Phường Lê Lợi,
Quang Trung</t>
  </si>
  <si>
    <t>Xã Trung Nghĩa, 
Bảo Khê</t>
  </si>
  <si>
    <t>Cải tạo, nâng cấp đường Triệu Quang Phục, thành phố Hưng Yên</t>
  </si>
  <si>
    <t>Phường Hiến Nam, 
An Tảo</t>
  </si>
  <si>
    <t>Đường Hải Thượng Lãn Ông (đoạn đường Phạm Bạch Hổ đến đê Sông Hồng)</t>
  </si>
  <si>
    <t>Đường trục trung tâm phường Lam Sơn (đường Tam Đằng-Mai Hắc Đế)</t>
  </si>
  <si>
    <t xml:space="preserve">Nhà máy thu mua chế biến, cô đúc KL mầu xuất nhập khẩu LTĐ Đức Mạnh </t>
  </si>
  <si>
    <t>Xã Đại Đồng,
Việt Hưng</t>
  </si>
  <si>
    <t>Xã Minh Hải, 
Đại Đồng</t>
  </si>
  <si>
    <t>Xã An Viên, Thủ Sỹ,
 Nhật Tân</t>
  </si>
  <si>
    <t>Xây dựng đường nối CCN Tân Quang với đường QL 5A</t>
  </si>
  <si>
    <t>Nhà máy sản xuất ống thép của Công ty TNHH Phú Vinh VN</t>
  </si>
  <si>
    <t>Nhà máy SX đồ đựng và bao bì tự hủy Trường Phát  Như Quỳnh</t>
  </si>
  <si>
    <t xml:space="preserve">Xây dựng nhà xưởng và kho Việt Hưng </t>
  </si>
  <si>
    <t>Dự án đầu tư Công ty CP đầu tư và thương mại quốc tế Huy Hoàng</t>
  </si>
  <si>
    <t>Dự án sản xuất, thu gom xuất nhập khẩu phế liệu Phú Thành Sơn</t>
  </si>
  <si>
    <t xml:space="preserve">Dự án sản xuất, thu gom xuất nhập khẩu phế liệuPhong Thành </t>
  </si>
  <si>
    <t>Dự án Kinh Doanh thương mại dịch vụ An Phú Hưng Yên</t>
  </si>
  <si>
    <t>Đất sản xuất kinh doanh Quang Anh</t>
  </si>
  <si>
    <t>Nhà máy sản xuất bao bì nhựa Hoàng Long.89</t>
  </si>
  <si>
    <t>Nhà máy sản xuất gỗ dán - ván sàn, pha keo, kho bãi và lưu giữ hàng hóa QD Hưng Yên</t>
  </si>
  <si>
    <t>Dự án xưởng xử lý ắc quy chì. phế thải và tái chế nhựa. kim loại mầu Minh Quang</t>
  </si>
  <si>
    <t xml:space="preserve">Nhà máy sản xuất các thiết bị điện, linh kiện điện tử ATT </t>
  </si>
  <si>
    <t xml:space="preserve">Nhà máy sản xuất thiết bị y tế Giá Trị Việt </t>
  </si>
  <si>
    <t>Nhà máy sản xuất nhựa Việt Nhật</t>
  </si>
  <si>
    <t xml:space="preserve">Nhà máy sản xuất bao bì  sinh học Việt Nhật </t>
  </si>
  <si>
    <t xml:space="preserve">Nhà máy sản xuất bao bì carton Việt Nhật </t>
  </si>
  <si>
    <t xml:space="preserve">Nhà máy bao bì TAD  </t>
  </si>
  <si>
    <t>Nhà máy cơ khí An Việt HY</t>
  </si>
  <si>
    <t>Huyện Phù Cừ</t>
  </si>
  <si>
    <t>Cụm công nghiệp phụ trợ Yên Mỹ I</t>
  </si>
  <si>
    <t>Xã Tân Lập, Trung Hòa, TT Yên Mỹ</t>
  </si>
  <si>
    <t>20,08</t>
  </si>
  <si>
    <t>Nhà máy sản xuất thép định hình Hợp Phát</t>
  </si>
  <si>
    <t>2,58</t>
  </si>
  <si>
    <t>Nhà máy lắp ráp xe máy, xe điện Intraco</t>
  </si>
  <si>
    <t>3,00</t>
  </si>
  <si>
    <t>Nhà máy sản xuất kết cấu thép Vicco</t>
  </si>
  <si>
    <t>3,50</t>
  </si>
  <si>
    <t>Nhà máy sản xuất các sản phẩm từ nhựa Plastic</t>
  </si>
  <si>
    <t>4,00</t>
  </si>
  <si>
    <t>Xã Dị Sử, Nhân Hòa</t>
  </si>
  <si>
    <t>Khu dịch vụ sinh thái và ẩm thực Hùng Linh</t>
  </si>
  <si>
    <t>0,77</t>
  </si>
  <si>
    <t>Mở rộng nhà máy sản xuất thức ăn chăn nuôi An phát</t>
  </si>
  <si>
    <t>2,96</t>
  </si>
  <si>
    <t xml:space="preserve">Xã Tống Trân, 
Nguyên Hòa </t>
  </si>
  <si>
    <t xml:space="preserve">TT Trần Cao, 
Xã Đoàn Đào </t>
  </si>
  <si>
    <t>Xã Tống Phan, 
Đình Cao</t>
  </si>
  <si>
    <t>Nhà máy sản xuất kính xây dựng Hồng Phúc</t>
  </si>
  <si>
    <t>Xã Giai Phạm, 
Đồng Than</t>
  </si>
  <si>
    <t>Nhà máy sản xuất sản phẩm dùng trong chăn nuôi (bổ sung)</t>
  </si>
  <si>
    <t>Trung tâm thương mại và dịch vụ An Phúc</t>
  </si>
  <si>
    <t>Xã Tân Lập, 
TT. Yên Mỹ</t>
  </si>
  <si>
    <t>Xã Tân Lập,
TT. Yên Mỹ</t>
  </si>
  <si>
    <t xml:space="preserve">Xã Tống Trân,
 Nguyên Hòa </t>
  </si>
  <si>
    <t>Xã Bắc Sơn, 
Phù Ủng</t>
  </si>
  <si>
    <t>Xã Vân Du, 
Xuân Trúc</t>
  </si>
  <si>
    <t>Xã Nguyễn Trãi,
 Đa Lộc</t>
  </si>
  <si>
    <t>Xã Bắc Sơn,
 Bãi Sậy</t>
  </si>
  <si>
    <t>Xã Tân Phúc, Vân Du, 
Đào Dương</t>
  </si>
  <si>
    <t>Xã Phù Ủng, Bắc Sơn, 
Đào Dương</t>
  </si>
  <si>
    <t>Xã Quang Vinh, 
Phù Ủng</t>
  </si>
  <si>
    <t>Khu đô thị Vincom</t>
  </si>
  <si>
    <t xml:space="preserve">Xã Tân Tiến, 
Vĩnh Khúc </t>
  </si>
  <si>
    <t>Thị trấn Lương Bằng, Xã Nghĩa Dân, Chính Nghĩa</t>
  </si>
  <si>
    <t>Xã Minh Tân, 
Phan Sào Nam</t>
  </si>
  <si>
    <t>Xã Tiên Tiến, 
Đình Cao</t>
  </si>
  <si>
    <t>Xã Tống Phan,
 Đình Cao</t>
  </si>
  <si>
    <t>TT Trần Cao, 
Xã Đoàn Đào</t>
  </si>
  <si>
    <t>Trụ sở quỹ tín dụng nhân dân Dị Chế</t>
  </si>
  <si>
    <t>Xã An Viên, 
Nhật Tân</t>
  </si>
  <si>
    <t>Xã Xã An Viên, 
Nhật Tân</t>
  </si>
  <si>
    <t>Xã Lệ Xá, Trung Dũng, 
Thụy Lôi</t>
  </si>
  <si>
    <t>Xã Giai Phạm,
 Ngọc Long</t>
  </si>
  <si>
    <t>Xã Trung Hòa, Liêu Xá, 
Tân Lập</t>
  </si>
  <si>
    <t>Lưới điện hạ thế</t>
  </si>
  <si>
    <t>Cải tạo, nâng cấp ĐH.17</t>
  </si>
  <si>
    <t>Nhà máy sản xuất bê tông và kinh doanh xăng dầu Phúc Tiến</t>
  </si>
  <si>
    <t>Khu di tích Hải Thượng Lãn Ông - Lê Hữu Trác</t>
  </si>
  <si>
    <t>Điểm tập kết rác các thôn</t>
  </si>
  <si>
    <t>Xưởng kinh doanh và dịch vụ ô tô MT</t>
  </si>
  <si>
    <t>Đường cụm công nghiệp Tân Quang (đoạn từ Công ty Everia JSC đến Công ty Hữu Nghị)</t>
  </si>
  <si>
    <t>Vỉa hè, hệ thống thoát nước, hệ thống chiếu sáng đường trục trung tâm</t>
  </si>
  <si>
    <t>Xây dựng chợ Trung Hòa, Giai PHạm</t>
  </si>
  <si>
    <t>Xã Trung Hòa, Giai Phạm</t>
  </si>
  <si>
    <t>Xã Yên Hòa , Liêu Xá</t>
  </si>
  <si>
    <t>Xã Đồng Than, Hoàn Long, Thanh Long, Việt Cường</t>
  </si>
  <si>
    <t>Nhà máy kết cấu thép xây dựng Alpha</t>
  </si>
  <si>
    <t>Đấu giá QSDĐ cho nhân dân làm nhà ở (vị trí giáp Trường Văn hóa nghệ thuật và đường vào Trại giam, vị trí số 02, điểm nhà KHH gia đình)</t>
  </si>
  <si>
    <t>Nhà máy sản xuất bao bì cao cấp KCP</t>
  </si>
  <si>
    <t>Cụm công nghiệp Minh Khai giai đoạn III</t>
  </si>
  <si>
    <t>Xã Long Hưng, Nghĩa Trụ</t>
  </si>
  <si>
    <t>Xã Xuân Quan, Cửu Cao</t>
  </si>
  <si>
    <t>Xã Cửu Cao, Long Hưng</t>
  </si>
  <si>
    <t>Xã Nghĩa Dân,Toàn Thắng</t>
  </si>
  <si>
    <t>Xã Hiệp Cường, Ngọc Thanh</t>
  </si>
  <si>
    <t>Xã Toàn Thắng, Nghĩa Dân</t>
  </si>
  <si>
    <t>xã Trưng Trắc,  Đình Dù</t>
  </si>
  <si>
    <t>Phụ lục số 03</t>
  </si>
  <si>
    <t>Phụ lục số 02</t>
  </si>
  <si>
    <t>Phụ lục số 01</t>
  </si>
  <si>
    <t>Trung tâm đào tạo bóng đá trẻ PVF (Giai đoạn 2)</t>
  </si>
  <si>
    <t>Hưng Long, Liên Nghĩa</t>
  </si>
  <si>
    <t>Trung tâm thương mại và nhà ở phía Đông Thị trấn Lương Bằng</t>
  </si>
  <si>
    <t>Khu trái định cư đường 378 và Khu đô thị cạnh Bệnh viện Sản Nhi</t>
  </si>
  <si>
    <t>Dự án chợ đầu mối nông thủy sản</t>
  </si>
  <si>
    <t>Trung tâm đào tạo bóng đá trẻ PVF (giai đoạn 2)</t>
  </si>
  <si>
    <t>Nhà máy sản xuất sản phẩm công nghệ cai và showroom giới thiệu sản phẩm</t>
  </si>
  <si>
    <t>Nhà máy sản xuất và lắp ráp chế biến thực phẩm VPM</t>
  </si>
  <si>
    <t>Trung tâm thương mại và khách sạn Sinh Phú</t>
  </si>
  <si>
    <t>Cửa hàng xăng dầu và trạm dừng nghỉ Thái Hưng</t>
  </si>
  <si>
    <t>Nâng cấp, mở rộng đường gom (bên phải) đường ô tô cao tốc Hà Nội - Hải Phòng ( Đoạn từ đường nối đường cao tốc HN-HP với đường cao tốc Cầu giẽ - Ninh Bình giao với ĐT.376)</t>
  </si>
  <si>
    <t>( Ban hành kèm theo Nghị quyết số 124/NQ-HĐND ngày 08/12/2017 của Hội đồng nhân dân tỉnh)</t>
  </si>
  <si>
    <t xml:space="preserve">  </t>
  </si>
  <si>
    <t>(Ban hành kèm theo Nghị quyết số 124/NQ-HĐND ngày 08/12/2017 của Hội đồng nhân dân tỉnh)</t>
  </si>
  <si>
    <t>Xã Bắc sơn</t>
  </si>
  <si>
    <t>Xã Nhân Hòa, Dị Sử</t>
  </si>
  <si>
    <t>Đường 377 nối KCN với đường nối cao tốc Hà Nội - Hải Phòng</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</si>
</sst>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s>
  <fonts count="61">
    <font>
      <sz val="10"/>
      <name val="Arial"/>
      <family val="0"/>
    </font>
    <font>
      <sz val="11"/>
      <color indexed="8"/>
      <name val="Calibri"/>
      <family val="2"/>
    </font>
    <font>
      <b/>
      <sz val="12"/>
      <name val="Times New Roman"/>
      <family val="1"/>
    </font>
    <font>
      <sz val="12"/>
      <name val="Times New Roman"/>
      <family val="1"/>
    </font>
    <font>
      <sz val="12"/>
      <name val=".VnTime"/>
      <family val="2"/>
    </font>
    <font>
      <b/>
      <i/>
      <sz val="12"/>
      <name val="Times New Roman"/>
      <family val="1"/>
    </font>
    <font>
      <sz val="11"/>
      <name val="UVnTime"/>
      <family val="0"/>
    </font>
    <font>
      <sz val="10"/>
      <name val="Times New Roman"/>
      <family val="1"/>
    </font>
    <font>
      <sz val="11"/>
      <color indexed="8"/>
      <name val="Arial"/>
      <family val="2"/>
    </font>
    <font>
      <i/>
      <sz val="12"/>
      <name val="Times New Roman"/>
      <family val="1"/>
    </font>
    <font>
      <b/>
      <sz val="9"/>
      <name val="Tahoma"/>
      <family val="2"/>
    </font>
    <font>
      <sz val="9"/>
      <name val="Tahoma"/>
      <family val="2"/>
    </font>
    <font>
      <sz val="10"/>
      <color indexed="8"/>
      <name val="Calibri"/>
      <family val="2"/>
    </font>
    <font>
      <sz val="12"/>
      <name val=".VnArial"/>
      <family val="2"/>
    </font>
    <font>
      <sz val="11"/>
      <name val=".VnTime"/>
      <family val="2"/>
    </font>
    <font>
      <sz val="11"/>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8"/>
      <name val="Times New Roman"/>
      <family val="1"/>
    </font>
    <font>
      <b/>
      <sz val="12"/>
      <color indexed="8"/>
      <name val="Times New Roman"/>
      <family val="1"/>
    </font>
    <font>
      <sz val="12"/>
      <color indexed="10"/>
      <name val="Times New Roman"/>
      <family val="1"/>
    </font>
    <font>
      <u val="single"/>
      <sz val="8.6"/>
      <color indexed="12"/>
      <name val="Arial"/>
      <family val="0"/>
    </font>
    <font>
      <u val="single"/>
      <sz val="8.6"/>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6"/>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6"/>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sz val="12"/>
      <color rgb="FFFF0000"/>
      <name val="Times New Roman"/>
      <family val="1"/>
    </font>
    <font>
      <sz val="12"/>
      <color theme="1"/>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hair"/>
      <bottom style="hair"/>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2" fillId="0" borderId="0" applyFont="0" applyFill="0" applyBorder="0" applyAlignment="0" applyProtection="0"/>
    <xf numFmtId="171" fontId="0" fillId="0" borderId="0" applyFont="0" applyFill="0" applyBorder="0" applyAlignment="0" applyProtection="0"/>
    <xf numFmtId="171" fontId="3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28" borderId="2"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37" fillId="0" borderId="0">
      <alignment/>
      <protection/>
    </xf>
    <xf numFmtId="0" fontId="0" fillId="0" borderId="0">
      <alignment/>
      <protection/>
    </xf>
    <xf numFmtId="0" fontId="7" fillId="0" borderId="0">
      <alignment/>
      <protection/>
    </xf>
    <xf numFmtId="0" fontId="4" fillId="0" borderId="0">
      <alignment/>
      <protection/>
    </xf>
    <xf numFmtId="0" fontId="7" fillId="0" borderId="0">
      <alignment/>
      <protection/>
    </xf>
    <xf numFmtId="0" fontId="3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37" fillId="0" borderId="0">
      <alignment/>
      <protection/>
    </xf>
    <xf numFmtId="0" fontId="4" fillId="0" borderId="0">
      <alignment/>
      <protection/>
    </xf>
    <xf numFmtId="0" fontId="14" fillId="0" borderId="0">
      <alignment/>
      <protection/>
    </xf>
    <xf numFmtId="0" fontId="0" fillId="0" borderId="0">
      <alignment/>
      <protection/>
    </xf>
    <xf numFmtId="0" fontId="4" fillId="0" borderId="0">
      <alignment/>
      <protection/>
    </xf>
    <xf numFmtId="0" fontId="8" fillId="0" borderId="0">
      <alignment/>
      <protection/>
    </xf>
    <xf numFmtId="0" fontId="0" fillId="0" borderId="0">
      <alignment/>
      <protection/>
    </xf>
    <xf numFmtId="0" fontId="13"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89">
    <xf numFmtId="0" fontId="0" fillId="0" borderId="0" xfId="0" applyAlignment="1">
      <alignment/>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3" fillId="0" borderId="0" xfId="0" applyFont="1" applyFill="1" applyAlignment="1">
      <alignment vertical="center" wrapText="1"/>
    </xf>
    <xf numFmtId="0" fontId="5" fillId="0" borderId="10"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49" fontId="3" fillId="0" borderId="10" xfId="87" applyNumberFormat="1" applyFont="1" applyFill="1" applyBorder="1" applyAlignment="1">
      <alignment vertical="center" wrapText="1"/>
      <protection/>
    </xf>
    <xf numFmtId="0" fontId="3" fillId="0" borderId="10" xfId="83" applyFont="1" applyFill="1" applyBorder="1" applyAlignment="1">
      <alignment vertical="center" wrapText="1"/>
      <protection/>
    </xf>
    <xf numFmtId="0" fontId="3" fillId="0" borderId="10" xfId="0" applyFont="1" applyFill="1" applyBorder="1" applyAlignment="1">
      <alignment horizontal="left" vertical="center" wrapText="1"/>
    </xf>
    <xf numFmtId="0" fontId="3" fillId="0" borderId="10" xfId="0" applyFont="1" applyFill="1" applyBorder="1" applyAlignment="1">
      <alignment horizontal="justify" vertical="center" wrapText="1"/>
    </xf>
    <xf numFmtId="0" fontId="3" fillId="0" borderId="10" xfId="83" applyFont="1" applyFill="1" applyBorder="1" applyAlignment="1">
      <alignment horizontal="justify" vertical="center" wrapText="1"/>
      <protection/>
    </xf>
    <xf numFmtId="0" fontId="3" fillId="0" borderId="10" xfId="88" applyFont="1" applyFill="1" applyBorder="1" applyAlignment="1">
      <alignment horizontal="left" vertical="center" wrapText="1"/>
      <protection/>
    </xf>
    <xf numFmtId="49" fontId="3" fillId="0" borderId="10" xfId="87" applyNumberFormat="1" applyFont="1" applyFill="1" applyBorder="1" applyAlignment="1">
      <alignment horizontal="left" vertical="center" wrapText="1"/>
      <protection/>
    </xf>
    <xf numFmtId="49" fontId="3" fillId="0" borderId="10" xfId="0" applyNumberFormat="1" applyFont="1" applyFill="1" applyBorder="1" applyAlignment="1">
      <alignment vertical="center" wrapText="1"/>
    </xf>
    <xf numFmtId="3" fontId="3" fillId="0" borderId="10" xfId="0" applyNumberFormat="1" applyFont="1" applyFill="1" applyBorder="1" applyAlignment="1">
      <alignment horizontal="justify" vertical="center" wrapText="1"/>
    </xf>
    <xf numFmtId="49" fontId="3" fillId="0" borderId="10" xfId="0" applyNumberFormat="1" applyFont="1" applyFill="1" applyBorder="1" applyAlignment="1">
      <alignment horizontal="left" vertical="center" wrapText="1"/>
    </xf>
    <xf numFmtId="0" fontId="3" fillId="0" borderId="10" xfId="83" applyFont="1" applyFill="1" applyBorder="1" applyAlignment="1">
      <alignment horizontal="left" vertical="center" wrapText="1"/>
      <protection/>
    </xf>
    <xf numFmtId="2" fontId="3" fillId="0" borderId="10" xfId="87" applyNumberFormat="1" applyFont="1" applyFill="1" applyBorder="1" applyAlignment="1">
      <alignment vertical="center" wrapText="1"/>
      <protection/>
    </xf>
    <xf numFmtId="0" fontId="3" fillId="0" borderId="10" xfId="74" applyFont="1" applyFill="1" applyBorder="1" applyAlignment="1">
      <alignment vertical="center" wrapText="1"/>
      <protection/>
    </xf>
    <xf numFmtId="0" fontId="3" fillId="0" borderId="10" xfId="64" applyFont="1" applyFill="1" applyBorder="1" applyAlignment="1">
      <alignment vertical="center" wrapText="1"/>
      <protection/>
    </xf>
    <xf numFmtId="2" fontId="3" fillId="0" borderId="10" xfId="0" applyNumberFormat="1" applyFont="1" applyBorder="1" applyAlignment="1">
      <alignment horizontal="center" vertical="center" wrapText="1"/>
    </xf>
    <xf numFmtId="0" fontId="3" fillId="0" borderId="10" xfId="83" applyFont="1" applyFill="1" applyBorder="1" applyAlignment="1">
      <alignment horizontal="center" vertical="center" wrapText="1"/>
      <protection/>
    </xf>
    <xf numFmtId="2" fontId="3" fillId="0" borderId="10" xfId="87" applyNumberFormat="1" applyFont="1" applyFill="1" applyBorder="1" applyAlignment="1">
      <alignment horizontal="center" vertical="center" wrapText="1"/>
      <protection/>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3" fillId="0" borderId="10" xfId="74" applyFont="1" applyFill="1" applyBorder="1" applyAlignment="1">
      <alignment horizontal="center" vertical="center" wrapText="1"/>
      <protection/>
    </xf>
    <xf numFmtId="2" fontId="3" fillId="0" borderId="10" xfId="0" applyNumberFormat="1" applyFont="1" applyFill="1" applyBorder="1" applyAlignment="1">
      <alignment horizontal="left" vertical="center" wrapText="1"/>
    </xf>
    <xf numFmtId="2"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2" fontId="3" fillId="0" borderId="10" xfId="87" applyNumberFormat="1" applyFont="1" applyFill="1" applyBorder="1" applyAlignment="1">
      <alignment horizontal="left" vertical="center" wrapText="1"/>
      <protection/>
    </xf>
    <xf numFmtId="3" fontId="3" fillId="0" borderId="10" xfId="69" applyNumberFormat="1" applyFont="1" applyFill="1" applyBorder="1" applyAlignment="1">
      <alignment horizontal="left" vertical="center" wrapText="1"/>
      <protection/>
    </xf>
    <xf numFmtId="0" fontId="3" fillId="0" borderId="10" xfId="69" applyFont="1" applyFill="1" applyBorder="1" applyAlignment="1">
      <alignment horizontal="left" vertical="center" wrapText="1"/>
      <protection/>
    </xf>
    <xf numFmtId="0" fontId="3" fillId="0" borderId="10" xfId="48" applyNumberFormat="1" applyFont="1" applyFill="1" applyBorder="1" applyAlignment="1">
      <alignment horizontal="center" vertical="center" wrapText="1"/>
    </xf>
    <xf numFmtId="0" fontId="3" fillId="0" borderId="10" xfId="87" applyNumberFormat="1" applyFont="1" applyFill="1" applyBorder="1" applyAlignment="1">
      <alignment horizontal="center" vertical="center" wrapText="1"/>
      <protection/>
    </xf>
    <xf numFmtId="0" fontId="3" fillId="0" borderId="10" xfId="65" applyFont="1" applyFill="1" applyBorder="1" applyAlignment="1">
      <alignment horizontal="left" vertical="center" wrapText="1"/>
      <protection/>
    </xf>
    <xf numFmtId="0" fontId="3" fillId="0" borderId="10" xfId="65" applyNumberFormat="1" applyFont="1" applyFill="1" applyBorder="1" applyAlignment="1">
      <alignment horizontal="center" vertical="center" wrapText="1"/>
      <protection/>
    </xf>
    <xf numFmtId="2" fontId="3" fillId="0" borderId="10" xfId="65" applyNumberFormat="1" applyFont="1" applyFill="1" applyBorder="1" applyAlignment="1">
      <alignment horizontal="center" vertical="center" wrapText="1"/>
      <protection/>
    </xf>
    <xf numFmtId="4" fontId="3" fillId="0" borderId="10" xfId="0" applyNumberFormat="1" applyFont="1" applyFill="1" applyBorder="1" applyAlignment="1">
      <alignment horizontal="center" vertical="center" wrapText="1"/>
    </xf>
    <xf numFmtId="0" fontId="3" fillId="0" borderId="10" xfId="65" applyFont="1" applyFill="1" applyBorder="1" applyAlignment="1">
      <alignment horizontal="center" vertical="center" wrapText="1"/>
      <protection/>
    </xf>
    <xf numFmtId="2" fontId="3" fillId="0" borderId="10" xfId="65" applyNumberFormat="1" applyFont="1" applyFill="1" applyBorder="1" applyAlignment="1">
      <alignment horizontal="left" vertical="center" wrapText="1"/>
      <protection/>
    </xf>
    <xf numFmtId="2" fontId="2" fillId="0" borderId="10" xfId="0" applyNumberFormat="1" applyFont="1" applyFill="1" applyBorder="1" applyAlignment="1">
      <alignment horizontal="center" vertical="center" wrapText="1"/>
    </xf>
    <xf numFmtId="0" fontId="3" fillId="0" borderId="10" xfId="74" applyFont="1" applyFill="1" applyBorder="1" applyAlignment="1">
      <alignment horizontal="left" vertical="center" wrapText="1"/>
      <protection/>
    </xf>
    <xf numFmtId="0" fontId="3" fillId="0" borderId="10" xfId="64" applyFont="1" applyFill="1" applyBorder="1" applyAlignment="1">
      <alignment horizontal="left" vertical="center" wrapText="1"/>
      <protection/>
    </xf>
    <xf numFmtId="0" fontId="3" fillId="0" borderId="10" xfId="80" applyFont="1" applyFill="1" applyBorder="1" applyAlignment="1">
      <alignment horizontal="center" vertical="center" wrapText="1"/>
      <protection/>
    </xf>
    <xf numFmtId="0" fontId="3" fillId="0" borderId="10" xfId="80" applyFont="1" applyFill="1" applyBorder="1" applyAlignment="1">
      <alignment horizontal="left" vertical="center" wrapText="1"/>
      <protection/>
    </xf>
    <xf numFmtId="2" fontId="3" fillId="0" borderId="10" xfId="80" applyNumberFormat="1" applyFont="1" applyFill="1" applyBorder="1" applyAlignment="1">
      <alignment horizontal="center" vertical="center" wrapText="1"/>
      <protection/>
    </xf>
    <xf numFmtId="0" fontId="3" fillId="0" borderId="10" xfId="80" applyFont="1" applyFill="1" applyBorder="1" applyAlignment="1">
      <alignment vertical="center" wrapText="1"/>
      <protection/>
    </xf>
    <xf numFmtId="0" fontId="3" fillId="0" borderId="10" xfId="80" applyFont="1" applyFill="1" applyBorder="1" applyAlignment="1">
      <alignment horizontal="justify" vertical="center" wrapText="1"/>
      <protection/>
    </xf>
    <xf numFmtId="0" fontId="3" fillId="0" borderId="10" xfId="64" applyFont="1" applyFill="1" applyBorder="1" applyAlignment="1">
      <alignment horizontal="center" vertical="center" wrapText="1"/>
      <protection/>
    </xf>
    <xf numFmtId="2" fontId="3" fillId="0" borderId="10" xfId="64" applyNumberFormat="1" applyFont="1" applyFill="1" applyBorder="1" applyAlignment="1">
      <alignment horizontal="center" vertical="center" wrapText="1"/>
      <protection/>
    </xf>
    <xf numFmtId="0" fontId="3" fillId="0" borderId="10" xfId="80" applyNumberFormat="1" applyFont="1" applyFill="1" applyBorder="1" applyAlignment="1">
      <alignment horizontal="center" vertical="center" wrapText="1"/>
      <protection/>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shrinkToFit="1"/>
    </xf>
    <xf numFmtId="171" fontId="3" fillId="0" borderId="10" xfId="0" applyNumberFormat="1" applyFont="1" applyFill="1" applyBorder="1" applyAlignment="1">
      <alignment vertical="center" wrapText="1"/>
    </xf>
    <xf numFmtId="0" fontId="3" fillId="0" borderId="0" xfId="0" applyFont="1" applyFill="1" applyBorder="1" applyAlignment="1">
      <alignment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3" fontId="3" fillId="0" borderId="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0" fontId="3" fillId="0" borderId="0" xfId="0" applyFont="1" applyFill="1" applyAlignment="1">
      <alignment/>
    </xf>
    <xf numFmtId="49" fontId="5" fillId="0" borderId="10" xfId="0" applyNumberFormat="1" applyFont="1" applyFill="1" applyBorder="1" applyAlignment="1" quotePrefix="1">
      <alignment horizontal="center" vertical="center" wrapText="1"/>
    </xf>
    <xf numFmtId="0" fontId="5" fillId="0" borderId="0" xfId="0" applyFont="1" applyFill="1" applyAlignment="1">
      <alignment horizontal="center" vertical="center" wrapText="1"/>
    </xf>
    <xf numFmtId="2" fontId="3" fillId="0" borderId="10" xfId="74" applyNumberFormat="1"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2" fontId="3" fillId="0" borderId="0" xfId="0" applyNumberFormat="1" applyFont="1" applyFill="1" applyAlignment="1">
      <alignment horizontal="center" vertical="center" wrapText="1"/>
    </xf>
    <xf numFmtId="1" fontId="2" fillId="0" borderId="10" xfId="0" applyNumberFormat="1" applyFont="1" applyFill="1" applyBorder="1" applyAlignment="1">
      <alignment horizontal="center" vertical="center" wrapText="1"/>
    </xf>
    <xf numFmtId="0" fontId="3" fillId="0" borderId="10" xfId="68" applyFont="1" applyFill="1" applyBorder="1" applyAlignment="1">
      <alignment horizontal="left" vertical="center" wrapText="1"/>
      <protection/>
    </xf>
    <xf numFmtId="0" fontId="3" fillId="0" borderId="10" xfId="66" applyFont="1" applyFill="1" applyBorder="1" applyAlignment="1">
      <alignment horizontal="left" vertical="center" wrapText="1"/>
      <protection/>
    </xf>
    <xf numFmtId="0" fontId="3" fillId="0" borderId="10" xfId="0" applyFont="1" applyFill="1" applyBorder="1" applyAlignment="1">
      <alignment horizontal="left" vertical="center"/>
    </xf>
    <xf numFmtId="2"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10" xfId="65" applyFont="1" applyFill="1" applyBorder="1" applyAlignment="1">
      <alignment horizontal="left" vertical="center"/>
      <protection/>
    </xf>
    <xf numFmtId="2" fontId="3" fillId="0" borderId="10" xfId="65" applyNumberFormat="1" applyFont="1" applyFill="1" applyBorder="1" applyAlignment="1">
      <alignment horizontal="center" vertical="center"/>
      <protection/>
    </xf>
    <xf numFmtId="4" fontId="3" fillId="0" borderId="10" xfId="74" applyNumberFormat="1" applyFont="1" applyFill="1" applyBorder="1" applyAlignment="1">
      <alignment horizontal="center" vertical="center" wrapText="1"/>
      <protection/>
    </xf>
    <xf numFmtId="4" fontId="3" fillId="0" borderId="10" xfId="68" applyNumberFormat="1" applyFont="1" applyFill="1" applyBorder="1" applyAlignment="1">
      <alignment horizontal="center" vertical="center" wrapText="1"/>
      <protection/>
    </xf>
    <xf numFmtId="4" fontId="3" fillId="0" borderId="10" xfId="87" applyNumberFormat="1" applyFont="1" applyFill="1" applyBorder="1" applyAlignment="1">
      <alignment horizontal="center" vertical="center" wrapText="1"/>
      <protection/>
    </xf>
    <xf numFmtId="0" fontId="3" fillId="0" borderId="10" xfId="68" applyFont="1" applyFill="1" applyBorder="1" applyAlignment="1">
      <alignment horizontal="center" vertical="center" wrapText="1"/>
      <protection/>
    </xf>
    <xf numFmtId="171" fontId="3" fillId="0" borderId="10" xfId="0" applyNumberFormat="1" applyFont="1" applyFill="1" applyBorder="1" applyAlignment="1">
      <alignment horizontal="left" vertical="center" wrapText="1"/>
    </xf>
    <xf numFmtId="0" fontId="3" fillId="0" borderId="10" xfId="66" applyFont="1" applyFill="1" applyBorder="1" applyAlignment="1">
      <alignment horizontal="center" vertical="center" wrapText="1"/>
      <protection/>
    </xf>
    <xf numFmtId="2" fontId="3" fillId="0" borderId="10" xfId="66" applyNumberFormat="1" applyFont="1" applyFill="1" applyBorder="1" applyAlignment="1">
      <alignment horizontal="center" vertical="center" wrapText="1"/>
      <protection/>
    </xf>
    <xf numFmtId="0" fontId="3" fillId="0" borderId="10" xfId="0" applyFont="1" applyFill="1" applyBorder="1" applyAlignment="1">
      <alignment horizontal="center" vertical="center"/>
    </xf>
    <xf numFmtId="0" fontId="3" fillId="0" borderId="10" xfId="86" applyFont="1" applyFill="1" applyBorder="1" applyAlignment="1">
      <alignment vertical="center" wrapText="1"/>
      <protection/>
    </xf>
    <xf numFmtId="0" fontId="3" fillId="0" borderId="10" xfId="86" applyFont="1" applyFill="1" applyBorder="1" applyAlignment="1">
      <alignment horizontal="left" vertical="center" wrapText="1"/>
      <protection/>
    </xf>
    <xf numFmtId="2" fontId="3" fillId="0" borderId="10" xfId="46" applyNumberFormat="1" applyFont="1" applyFill="1" applyBorder="1" applyAlignment="1">
      <alignment horizontal="center" vertical="center" wrapText="1"/>
    </xf>
    <xf numFmtId="2" fontId="3" fillId="0" borderId="10" xfId="43" applyNumberFormat="1" applyFont="1" applyFill="1" applyBorder="1" applyAlignment="1">
      <alignment horizontal="center" vertical="center" wrapText="1"/>
    </xf>
    <xf numFmtId="2" fontId="3" fillId="0" borderId="10" xfId="44" applyNumberFormat="1" applyFont="1" applyFill="1" applyBorder="1" applyAlignment="1">
      <alignment horizontal="center" vertical="center" wrapText="1"/>
    </xf>
    <xf numFmtId="2" fontId="3" fillId="0" borderId="10" xfId="83" applyNumberFormat="1" applyFont="1" applyFill="1" applyBorder="1" applyAlignment="1">
      <alignment horizontal="center" vertical="center" wrapText="1"/>
      <protection/>
    </xf>
    <xf numFmtId="2" fontId="3" fillId="0" borderId="10" xfId="41" applyNumberFormat="1" applyFont="1" applyFill="1" applyBorder="1" applyAlignment="1">
      <alignment horizontal="center" vertical="center" wrapText="1"/>
    </xf>
    <xf numFmtId="2" fontId="3" fillId="0" borderId="10" xfId="41" applyNumberFormat="1" applyFont="1" applyFill="1" applyBorder="1" applyAlignment="1">
      <alignment horizontal="center" vertical="center" wrapText="1" shrinkToFit="1"/>
    </xf>
    <xf numFmtId="0" fontId="3" fillId="0" borderId="10" xfId="85" applyFont="1" applyFill="1" applyBorder="1" applyAlignment="1">
      <alignment horizontal="left" vertical="center" wrapText="1"/>
      <protection/>
    </xf>
    <xf numFmtId="0" fontId="3" fillId="0" borderId="10" xfId="84" applyFont="1" applyFill="1" applyBorder="1" applyAlignment="1">
      <alignment horizontal="left" vertical="center" wrapText="1"/>
      <protection/>
    </xf>
    <xf numFmtId="0" fontId="3" fillId="0" borderId="0" xfId="0" applyFont="1" applyFill="1" applyBorder="1" applyAlignment="1">
      <alignment vertical="center" wrapText="1"/>
    </xf>
    <xf numFmtId="0" fontId="56" fillId="0" borderId="10" xfId="0" applyFont="1" applyBorder="1" applyAlignment="1">
      <alignment horizontal="center" vertical="center" wrapText="1"/>
    </xf>
    <xf numFmtId="0" fontId="56" fillId="0" borderId="10" xfId="0" applyFont="1" applyBorder="1" applyAlignment="1">
      <alignment vertical="center" wrapText="1"/>
    </xf>
    <xf numFmtId="2" fontId="56" fillId="0" borderId="10" xfId="0" applyNumberFormat="1" applyFont="1" applyBorder="1" applyAlignment="1">
      <alignment horizontal="center" vertical="center" wrapText="1"/>
    </xf>
    <xf numFmtId="0" fontId="57" fillId="0" borderId="10" xfId="0" applyFont="1" applyBorder="1" applyAlignment="1">
      <alignment horizontal="center" vertical="center" wrapText="1"/>
    </xf>
    <xf numFmtId="0" fontId="57" fillId="0" borderId="10" xfId="0" applyFont="1" applyBorder="1" applyAlignment="1">
      <alignment vertical="center" wrapText="1"/>
    </xf>
    <xf numFmtId="2" fontId="57" fillId="0" borderId="10" xfId="0" applyNumberFormat="1" applyFont="1" applyBorder="1" applyAlignment="1">
      <alignment horizontal="center" vertical="center" wrapText="1"/>
    </xf>
    <xf numFmtId="0" fontId="56" fillId="0" borderId="10" xfId="0" applyFont="1" applyBorder="1" applyAlignment="1">
      <alignment horizontal="center" vertical="center"/>
    </xf>
    <xf numFmtId="4" fontId="5" fillId="0" borderId="10" xfId="0" applyNumberFormat="1" applyFont="1" applyFill="1" applyBorder="1" applyAlignment="1">
      <alignment horizontal="center" vertical="center" wrapText="1"/>
    </xf>
    <xf numFmtId="0" fontId="3" fillId="0" borderId="11" xfId="0" applyFont="1" applyFill="1" applyBorder="1" applyAlignment="1">
      <alignment vertical="center" wrapText="1"/>
    </xf>
    <xf numFmtId="0" fontId="2" fillId="0" borderId="10" xfId="74" applyFont="1" applyFill="1" applyBorder="1" applyAlignment="1">
      <alignment horizontal="left" vertical="center" wrapText="1"/>
      <protection/>
    </xf>
    <xf numFmtId="0" fontId="2" fillId="0" borderId="10" xfId="74" applyFont="1" applyFill="1" applyBorder="1" applyAlignment="1">
      <alignment horizontal="center" vertical="center" wrapText="1"/>
      <protection/>
    </xf>
    <xf numFmtId="2" fontId="2" fillId="0" borderId="10" xfId="74" applyNumberFormat="1" applyFont="1" applyFill="1" applyBorder="1" applyAlignment="1">
      <alignment horizontal="center" vertical="center" wrapText="1"/>
      <protection/>
    </xf>
    <xf numFmtId="2" fontId="3" fillId="0" borderId="10" xfId="45"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shrinkToFit="1"/>
    </xf>
    <xf numFmtId="0" fontId="2" fillId="0" borderId="0" xfId="0" applyFont="1" applyFill="1" applyAlignment="1">
      <alignment vertical="center" wrapText="1"/>
    </xf>
    <xf numFmtId="2" fontId="3" fillId="0" borderId="10" xfId="76" applyNumberFormat="1" applyFont="1" applyFill="1" applyBorder="1" applyAlignment="1">
      <alignment horizontal="center" vertical="center" wrapText="1"/>
      <protection/>
    </xf>
    <xf numFmtId="172" fontId="3" fillId="0" borderId="10" xfId="0" applyNumberFormat="1" applyFont="1" applyFill="1" applyBorder="1" applyAlignment="1">
      <alignment horizontal="center" vertical="center" wrapText="1"/>
    </xf>
    <xf numFmtId="0" fontId="3" fillId="0" borderId="10" xfId="75" applyNumberFormat="1" applyFont="1" applyFill="1" applyBorder="1" applyAlignment="1">
      <alignment horizontal="center" vertical="center" wrapText="1"/>
      <protection/>
    </xf>
    <xf numFmtId="0" fontId="3" fillId="0" borderId="10" xfId="77" applyNumberFormat="1" applyFont="1" applyFill="1" applyBorder="1" applyAlignment="1">
      <alignment horizontal="center" vertical="center" wrapText="1"/>
      <protection/>
    </xf>
    <xf numFmtId="1" fontId="5" fillId="0" borderId="10" xfId="0" applyNumberFormat="1" applyFont="1" applyFill="1" applyBorder="1" applyAlignment="1">
      <alignment horizontal="center" vertical="center" wrapText="1"/>
    </xf>
    <xf numFmtId="0" fontId="5" fillId="0" borderId="0" xfId="0" applyFont="1" applyFill="1" applyAlignment="1">
      <alignment vertical="center" wrapText="1"/>
    </xf>
    <xf numFmtId="4" fontId="3" fillId="0" borderId="10" xfId="66" applyNumberFormat="1" applyFont="1" applyFill="1" applyBorder="1" applyAlignment="1">
      <alignment horizontal="center" vertical="center" wrapText="1"/>
      <protection/>
    </xf>
    <xf numFmtId="4" fontId="2" fillId="0" borderId="10" xfId="0" applyNumberFormat="1" applyFont="1" applyFill="1" applyBorder="1" applyAlignment="1">
      <alignment horizontal="center" vertical="center" wrapText="1"/>
    </xf>
    <xf numFmtId="0" fontId="3" fillId="0" borderId="0" xfId="83" applyFont="1" applyFill="1" applyBorder="1" applyAlignment="1">
      <alignment vertical="center" wrapText="1"/>
      <protection/>
    </xf>
    <xf numFmtId="0" fontId="2" fillId="0" borderId="0" xfId="0" applyFont="1" applyFill="1" applyBorder="1" applyAlignment="1">
      <alignment vertical="center" wrapText="1"/>
    </xf>
    <xf numFmtId="0" fontId="3" fillId="0" borderId="10" xfId="76" applyFont="1" applyFill="1" applyBorder="1" applyAlignment="1">
      <alignment horizontal="left" vertical="center" wrapText="1"/>
      <protection/>
    </xf>
    <xf numFmtId="0" fontId="3" fillId="0" borderId="10" xfId="76" applyFont="1" applyFill="1" applyBorder="1" applyAlignment="1">
      <alignment horizontal="center" vertical="center" wrapText="1"/>
      <protection/>
    </xf>
    <xf numFmtId="4" fontId="3" fillId="0" borderId="10" xfId="65" applyNumberFormat="1" applyFont="1" applyFill="1" applyBorder="1" applyAlignment="1">
      <alignment horizontal="center" vertical="center" wrapText="1"/>
      <protection/>
    </xf>
    <xf numFmtId="4" fontId="3" fillId="0" borderId="0" xfId="0" applyNumberFormat="1" applyFont="1" applyFill="1" applyAlignment="1">
      <alignment horizontal="center" vertical="center" wrapText="1"/>
    </xf>
    <xf numFmtId="173"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171" fontId="3" fillId="0" borderId="10" xfId="0" applyNumberFormat="1" applyFont="1" applyFill="1" applyBorder="1" applyAlignment="1">
      <alignment horizontal="center" vertical="center" wrapText="1"/>
    </xf>
    <xf numFmtId="171" fontId="3" fillId="0" borderId="10" xfId="47"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2" fontId="3" fillId="0" borderId="0" xfId="64" applyNumberFormat="1" applyFont="1" applyFill="1" applyBorder="1" applyAlignment="1">
      <alignment horizontal="center" vertical="center" wrapText="1"/>
      <protection/>
    </xf>
    <xf numFmtId="4" fontId="3" fillId="0" borderId="10" xfId="64" applyNumberFormat="1" applyFont="1" applyFill="1" applyBorder="1" applyAlignment="1">
      <alignment horizontal="center" vertical="center" wrapText="1"/>
      <protection/>
    </xf>
    <xf numFmtId="49" fontId="3" fillId="0" borderId="10" xfId="89" applyNumberFormat="1" applyFont="1" applyFill="1" applyBorder="1" applyAlignment="1">
      <alignment horizontal="left" vertical="center" wrapText="1"/>
      <protection/>
    </xf>
    <xf numFmtId="49" fontId="3" fillId="0" borderId="10" xfId="89" applyNumberFormat="1" applyFont="1" applyFill="1" applyBorder="1" applyAlignment="1">
      <alignment horizontal="center" vertical="center" wrapText="1"/>
      <protection/>
    </xf>
    <xf numFmtId="4" fontId="3" fillId="0" borderId="10" xfId="89" applyNumberFormat="1" applyFont="1" applyFill="1" applyBorder="1" applyAlignment="1">
      <alignment horizontal="center" vertical="center" wrapText="1"/>
      <protection/>
    </xf>
    <xf numFmtId="0" fontId="3" fillId="0" borderId="10" xfId="70" applyFont="1" applyFill="1" applyBorder="1" applyAlignment="1">
      <alignment horizontal="justify" vertical="center" wrapText="1"/>
      <protection/>
    </xf>
    <xf numFmtId="0" fontId="3" fillId="0" borderId="10" xfId="70" applyFont="1" applyFill="1" applyBorder="1" applyAlignment="1">
      <alignment horizontal="center" vertical="center" wrapText="1"/>
      <protection/>
    </xf>
    <xf numFmtId="0" fontId="3" fillId="0" borderId="10" xfId="90" applyFont="1" applyFill="1" applyBorder="1" applyAlignment="1">
      <alignment vertical="center" wrapText="1"/>
      <protection/>
    </xf>
    <xf numFmtId="4" fontId="3" fillId="0" borderId="10" xfId="70" applyNumberFormat="1" applyFont="1" applyFill="1" applyBorder="1" applyAlignment="1">
      <alignment horizontal="center" vertical="center" wrapText="1"/>
      <protection/>
    </xf>
    <xf numFmtId="4" fontId="3" fillId="0" borderId="10" xfId="90" applyNumberFormat="1" applyFont="1" applyFill="1" applyBorder="1" applyAlignment="1">
      <alignment horizontal="center" vertical="center" wrapText="1"/>
      <protection/>
    </xf>
    <xf numFmtId="0" fontId="3" fillId="0" borderId="10" xfId="70" applyFont="1" applyFill="1" applyBorder="1" applyAlignment="1">
      <alignment horizontal="left" vertical="center" wrapText="1"/>
      <protection/>
    </xf>
    <xf numFmtId="4" fontId="3" fillId="0" borderId="10" xfId="71" applyNumberFormat="1" applyFont="1" applyFill="1" applyBorder="1" applyAlignment="1">
      <alignment horizontal="center" vertical="center"/>
      <protection/>
    </xf>
    <xf numFmtId="2" fontId="3" fillId="0" borderId="10" xfId="89" applyNumberFormat="1" applyFont="1" applyFill="1" applyBorder="1" applyAlignment="1">
      <alignment horizontal="center" vertical="center" wrapText="1"/>
      <protection/>
    </xf>
    <xf numFmtId="2" fontId="9" fillId="0" borderId="10" xfId="64" applyNumberFormat="1" applyFont="1" applyFill="1" applyBorder="1" applyAlignment="1">
      <alignment horizontal="center" vertical="center" wrapText="1"/>
      <protection/>
    </xf>
    <xf numFmtId="0" fontId="3" fillId="0" borderId="10" xfId="90" applyFont="1" applyFill="1" applyBorder="1" applyAlignment="1">
      <alignment horizontal="left" vertical="center" wrapText="1"/>
      <protection/>
    </xf>
    <xf numFmtId="2" fontId="3" fillId="0" borderId="10" xfId="70" applyNumberFormat="1" applyFont="1" applyFill="1" applyBorder="1" applyAlignment="1">
      <alignment horizontal="center" vertical="center" wrapText="1"/>
      <protection/>
    </xf>
    <xf numFmtId="2" fontId="3" fillId="0" borderId="10" xfId="90" applyNumberFormat="1" applyFont="1" applyFill="1" applyBorder="1" applyAlignment="1">
      <alignment horizontal="center" vertical="center" wrapText="1"/>
      <protection/>
    </xf>
    <xf numFmtId="1" fontId="3" fillId="0" borderId="10" xfId="70" applyNumberFormat="1" applyFont="1" applyFill="1" applyBorder="1" applyAlignment="1">
      <alignment horizontal="left" vertical="center" wrapText="1"/>
      <protection/>
    </xf>
    <xf numFmtId="2" fontId="3" fillId="0" borderId="10" xfId="71" applyNumberFormat="1" applyFont="1" applyFill="1" applyBorder="1" applyAlignment="1">
      <alignment horizontal="center" vertical="center"/>
      <protection/>
    </xf>
    <xf numFmtId="0" fontId="3" fillId="0" borderId="10" xfId="0" applyFont="1" applyFill="1" applyBorder="1" applyAlignment="1" quotePrefix="1">
      <alignment horizontal="center" vertical="center"/>
    </xf>
    <xf numFmtId="0" fontId="58" fillId="0" borderId="0" xfId="0" applyFont="1" applyFill="1" applyAlignment="1">
      <alignment vertical="center" wrapText="1"/>
    </xf>
    <xf numFmtId="4" fontId="3" fillId="0" borderId="0" xfId="64" applyNumberFormat="1" applyFont="1" applyFill="1" applyBorder="1" applyAlignment="1">
      <alignment horizontal="center" vertical="center" wrapText="1"/>
      <protection/>
    </xf>
    <xf numFmtId="0" fontId="3" fillId="0" borderId="0" xfId="64" applyFont="1" applyFill="1" applyAlignment="1">
      <alignment vertical="center" wrapText="1"/>
      <protection/>
    </xf>
    <xf numFmtId="0" fontId="15" fillId="0" borderId="10" xfId="0" applyFont="1" applyFill="1" applyBorder="1" applyAlignment="1">
      <alignment horizontal="center" vertical="center" wrapText="1"/>
    </xf>
    <xf numFmtId="0" fontId="15" fillId="0" borderId="10" xfId="64" applyFont="1" applyFill="1" applyBorder="1" applyAlignment="1">
      <alignment horizontal="center" vertical="center" wrapText="1"/>
      <protection/>
    </xf>
    <xf numFmtId="4" fontId="59" fillId="0" borderId="10" xfId="80" applyNumberFormat="1" applyFont="1" applyFill="1" applyBorder="1" applyAlignment="1">
      <alignment horizontal="center" vertical="center" wrapText="1"/>
      <protection/>
    </xf>
    <xf numFmtId="0" fontId="59" fillId="0" borderId="10" xfId="0" applyFont="1" applyFill="1" applyBorder="1" applyAlignment="1">
      <alignment horizontal="center" vertical="center" wrapText="1"/>
    </xf>
    <xf numFmtId="0" fontId="59" fillId="0" borderId="10" xfId="68" applyFont="1" applyFill="1" applyBorder="1" applyAlignment="1">
      <alignment horizontal="left" vertical="center" wrapText="1"/>
      <protection/>
    </xf>
    <xf numFmtId="0" fontId="59" fillId="0" borderId="10" xfId="68" applyFont="1" applyFill="1" applyBorder="1" applyAlignment="1">
      <alignment horizontal="center" vertical="center" wrapText="1"/>
      <protection/>
    </xf>
    <xf numFmtId="4" fontId="59" fillId="0" borderId="10" xfId="68" applyNumberFormat="1" applyFont="1" applyFill="1" applyBorder="1" applyAlignment="1">
      <alignment horizontal="center" vertical="center" wrapText="1"/>
      <protection/>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2" fontId="3" fillId="33" borderId="10" xfId="0" applyNumberFormat="1" applyFont="1" applyFill="1" applyBorder="1" applyAlignment="1">
      <alignment horizontal="center" vertical="center" wrapText="1"/>
    </xf>
    <xf numFmtId="0" fontId="3" fillId="33" borderId="0" xfId="0" applyFont="1" applyFill="1" applyAlignment="1">
      <alignment vertical="center" wrapText="1"/>
    </xf>
    <xf numFmtId="0" fontId="9" fillId="0" borderId="0" xfId="0" applyFont="1" applyFill="1" applyBorder="1" applyAlignment="1">
      <alignment vertical="center" wrapText="1"/>
    </xf>
    <xf numFmtId="171" fontId="2" fillId="0" borderId="10" xfId="41" applyFont="1" applyFill="1" applyBorder="1" applyAlignment="1">
      <alignment horizontal="center" vertical="center" wrapText="1"/>
    </xf>
    <xf numFmtId="171" fontId="5" fillId="0" borderId="10" xfId="41" applyFont="1" applyFill="1" applyBorder="1" applyAlignment="1">
      <alignment horizontal="center" vertical="center" wrapText="1"/>
    </xf>
    <xf numFmtId="4" fontId="5" fillId="0" borderId="0" xfId="0" applyNumberFormat="1" applyFont="1" applyFill="1" applyAlignment="1">
      <alignment vertical="center" wrapText="1"/>
    </xf>
    <xf numFmtId="0" fontId="3" fillId="0" borderId="0" xfId="80" applyFont="1" applyFill="1" applyBorder="1" applyAlignment="1">
      <alignment horizontal="center" vertical="center" wrapText="1"/>
      <protection/>
    </xf>
    <xf numFmtId="0" fontId="3" fillId="0" borderId="0" xfId="80" applyFont="1" applyFill="1" applyBorder="1" applyAlignment="1">
      <alignment vertical="center" wrapText="1"/>
      <protection/>
    </xf>
    <xf numFmtId="0" fontId="58" fillId="0" borderId="0" xfId="0" applyFont="1" applyFill="1" applyBorder="1" applyAlignment="1">
      <alignment vertical="center" wrapText="1"/>
    </xf>
    <xf numFmtId="0" fontId="58" fillId="0" borderId="0" xfId="80" applyFont="1" applyFill="1" applyBorder="1" applyAlignment="1">
      <alignment vertical="center" wrapText="1"/>
      <protection/>
    </xf>
    <xf numFmtId="0" fontId="3" fillId="0" borderId="10" xfId="85" applyFont="1" applyFill="1" applyBorder="1" applyAlignment="1">
      <alignment vertical="center" wrapText="1"/>
      <protection/>
    </xf>
    <xf numFmtId="0" fontId="3" fillId="0" borderId="10" xfId="0" applyFont="1" applyFill="1" applyBorder="1" applyAlignment="1">
      <alignment vertical="center"/>
    </xf>
    <xf numFmtId="0" fontId="59" fillId="0" borderId="10" xfId="64" applyFont="1" applyFill="1" applyBorder="1" applyAlignment="1">
      <alignment horizontal="left" vertical="center" wrapText="1"/>
      <protection/>
    </xf>
    <xf numFmtId="0" fontId="59" fillId="0" borderId="10" xfId="64" applyFont="1" applyFill="1" applyBorder="1" applyAlignment="1">
      <alignment horizontal="center" vertical="center" wrapText="1"/>
      <protection/>
    </xf>
    <xf numFmtId="2" fontId="59" fillId="0" borderId="10" xfId="80" applyNumberFormat="1" applyFont="1" applyFill="1" applyBorder="1" applyAlignment="1">
      <alignment horizontal="center" vertical="center" wrapText="1"/>
      <protection/>
    </xf>
    <xf numFmtId="2" fontId="59" fillId="0" borderId="10" xfId="64" applyNumberFormat="1" applyFont="1" applyFill="1" applyBorder="1" applyAlignment="1">
      <alignment horizontal="center" vertical="center" wrapText="1"/>
      <protection/>
    </xf>
    <xf numFmtId="0" fontId="2" fillId="0" borderId="0" xfId="0" applyFont="1" applyFill="1" applyAlignment="1">
      <alignment horizontal="center" wrapText="1"/>
    </xf>
    <xf numFmtId="0" fontId="9"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cellXfs>
  <cellStyles count="8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10 2" xfId="43"/>
    <cellStyle name="Comma 11" xfId="44"/>
    <cellStyle name="Comma 12" xfId="45"/>
    <cellStyle name="Comma 2" xfId="46"/>
    <cellStyle name="Comma 51" xfId="47"/>
    <cellStyle name="Currency" xfId="48"/>
    <cellStyle name="Currency [0]" xfId="49"/>
    <cellStyle name="Check Cell"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10" xfId="62"/>
    <cellStyle name="Normal 15" xfId="63"/>
    <cellStyle name="Normal 2" xfId="64"/>
    <cellStyle name="Normal 2 10" xfId="65"/>
    <cellStyle name="Normal 2 35" xfId="66"/>
    <cellStyle name="Normal 2 37" xfId="67"/>
    <cellStyle name="Normal 2 5" xfId="68"/>
    <cellStyle name="Normal 20" xfId="69"/>
    <cellStyle name="Normal 27" xfId="70"/>
    <cellStyle name="Normal 28" xfId="71"/>
    <cellStyle name="Normal 3 12" xfId="72"/>
    <cellStyle name="Normal 3 16" xfId="73"/>
    <cellStyle name="Normal 3 2" xfId="74"/>
    <cellStyle name="Normal 3 24" xfId="75"/>
    <cellStyle name="Normal 3 26" xfId="76"/>
    <cellStyle name="Normal 3 32" xfId="77"/>
    <cellStyle name="Normal 3 4" xfId="78"/>
    <cellStyle name="Normal 3 9" xfId="79"/>
    <cellStyle name="Normal 4" xfId="80"/>
    <cellStyle name="Normal 4 23" xfId="81"/>
    <cellStyle name="Normal 6" xfId="82"/>
    <cellStyle name="Normal 8" xfId="83"/>
    <cellStyle name="Normal_10 CH" xfId="84"/>
    <cellStyle name="Normal_10 CH_1" xfId="85"/>
    <cellStyle name="Normal_10 CH_3" xfId="86"/>
    <cellStyle name="Normal_copy" xfId="87"/>
    <cellStyle name="Normal_nhu cau SD đất huyen nho quan nam 2015" xfId="88"/>
    <cellStyle name="Normal_Sheet1" xfId="89"/>
    <cellStyle name="Normal_Sheet1_NQ155" xfId="90"/>
    <cellStyle name="Note" xfId="91"/>
    <cellStyle name="Output" xfId="92"/>
    <cellStyle name="Percent" xfId="93"/>
    <cellStyle name="Title" xfId="94"/>
    <cellStyle name="Total" xfId="95"/>
    <cellStyle name="Warning Text" xfId="96"/>
  </cellStyles>
  <dxfs count="6">
    <dxf>
      <font>
        <color indexed="9"/>
      </font>
    </dxf>
    <dxf>
      <font>
        <color auto="1"/>
      </font>
    </dxf>
    <dxf>
      <font>
        <color theme="0"/>
      </font>
    </dxf>
    <dxf>
      <font>
        <color indexed="9"/>
      </font>
    </dxf>
    <dxf>
      <font>
        <color auto="1"/>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E735"/>
  <sheetViews>
    <sheetView zoomScale="86" zoomScaleNormal="86" zoomScalePageLayoutView="0" workbookViewId="0" topLeftCell="A722">
      <selection activeCell="A1" sqref="A1:D735"/>
    </sheetView>
  </sheetViews>
  <sheetFormatPr defaultColWidth="9.140625" defaultRowHeight="12.75"/>
  <cols>
    <col min="1" max="1" width="6.28125" style="63" customWidth="1"/>
    <col min="2" max="2" width="72.140625" style="5" customWidth="1"/>
    <col min="3" max="3" width="26.00390625" style="63" customWidth="1"/>
    <col min="4" max="4" width="14.57421875" style="128" customWidth="1"/>
    <col min="5" max="5" width="35.28125" style="3" customWidth="1"/>
    <col min="6" max="6" width="28.140625" style="3" customWidth="1"/>
    <col min="7" max="16384" width="9.140625" style="3" customWidth="1"/>
  </cols>
  <sheetData>
    <row r="1" spans="1:4" ht="21.75" customHeight="1">
      <c r="A1" s="182" t="s">
        <v>1355</v>
      </c>
      <c r="B1" s="182"/>
      <c r="C1" s="182"/>
      <c r="D1" s="182"/>
    </row>
    <row r="2" spans="1:4" ht="15.75" customHeight="1">
      <c r="A2" s="182" t="s">
        <v>541</v>
      </c>
      <c r="B2" s="182"/>
      <c r="C2" s="182"/>
      <c r="D2" s="182"/>
    </row>
    <row r="3" spans="1:5" ht="23.25" customHeight="1">
      <c r="A3" s="183" t="s">
        <v>1367</v>
      </c>
      <c r="B3" s="183"/>
      <c r="C3" s="183"/>
      <c r="D3" s="183"/>
      <c r="E3" s="99"/>
    </row>
    <row r="4" spans="1:5" s="62" customFormat="1" ht="45.75" customHeight="1">
      <c r="A4" s="2" t="s">
        <v>0</v>
      </c>
      <c r="B4" s="2" t="s">
        <v>1</v>
      </c>
      <c r="C4" s="2" t="s">
        <v>2</v>
      </c>
      <c r="D4" s="122" t="s">
        <v>3</v>
      </c>
      <c r="E4" s="56"/>
    </row>
    <row r="5" spans="1:5" s="62" customFormat="1" ht="15.75">
      <c r="A5" s="2" t="s">
        <v>5</v>
      </c>
      <c r="B5" s="1" t="s">
        <v>8</v>
      </c>
      <c r="C5" s="2"/>
      <c r="D5" s="122">
        <f>D6+D87</f>
        <v>563.6295769999999</v>
      </c>
      <c r="E5" s="56"/>
    </row>
    <row r="6" spans="1:5" s="68" customFormat="1" ht="21" customHeight="1">
      <c r="A6" s="33"/>
      <c r="B6" s="4" t="s">
        <v>908</v>
      </c>
      <c r="C6" s="67"/>
      <c r="D6" s="107">
        <f>SUM(D7:D86)</f>
        <v>322.48877699999997</v>
      </c>
      <c r="E6" s="58"/>
    </row>
    <row r="7" spans="1:5" s="62" customFormat="1" ht="21" customHeight="1">
      <c r="A7" s="6">
        <v>1</v>
      </c>
      <c r="B7" s="7" t="s">
        <v>198</v>
      </c>
      <c r="C7" s="6" t="s">
        <v>768</v>
      </c>
      <c r="D7" s="42">
        <v>0.26</v>
      </c>
      <c r="E7" s="56"/>
    </row>
    <row r="8" spans="1:5" s="62" customFormat="1" ht="21" customHeight="1">
      <c r="A8" s="6">
        <v>2</v>
      </c>
      <c r="B8" s="22" t="s">
        <v>1253</v>
      </c>
      <c r="C8" s="30" t="s">
        <v>769</v>
      </c>
      <c r="D8" s="42">
        <v>4.41</v>
      </c>
      <c r="E8" s="56"/>
    </row>
    <row r="9" spans="1:5" s="62" customFormat="1" ht="21" customHeight="1">
      <c r="A9" s="6">
        <v>3</v>
      </c>
      <c r="B9" s="22" t="s">
        <v>204</v>
      </c>
      <c r="C9" s="30" t="s">
        <v>769</v>
      </c>
      <c r="D9" s="42">
        <v>4.29</v>
      </c>
      <c r="E9" s="56"/>
    </row>
    <row r="10" spans="1:5" s="62" customFormat="1" ht="21" customHeight="1">
      <c r="A10" s="6">
        <v>4</v>
      </c>
      <c r="B10" s="11" t="s">
        <v>228</v>
      </c>
      <c r="C10" s="25" t="s">
        <v>770</v>
      </c>
      <c r="D10" s="42">
        <v>3.3</v>
      </c>
      <c r="E10" s="56"/>
    </row>
    <row r="11" spans="1:5" s="62" customFormat="1" ht="21" customHeight="1">
      <c r="A11" s="6">
        <v>5</v>
      </c>
      <c r="B11" s="13" t="s">
        <v>229</v>
      </c>
      <c r="C11" s="25" t="s">
        <v>770</v>
      </c>
      <c r="D11" s="42">
        <v>2</v>
      </c>
      <c r="E11" s="56"/>
    </row>
    <row r="12" spans="1:6" s="63" customFormat="1" ht="21" customHeight="1">
      <c r="A12" s="6">
        <v>6</v>
      </c>
      <c r="B12" s="22" t="s">
        <v>431</v>
      </c>
      <c r="C12" s="30" t="s">
        <v>432</v>
      </c>
      <c r="D12" s="81">
        <v>2</v>
      </c>
      <c r="F12" s="57"/>
    </row>
    <row r="13" spans="1:5" s="62" customFormat="1" ht="21" customHeight="1">
      <c r="A13" s="6">
        <v>7</v>
      </c>
      <c r="B13" s="7" t="s">
        <v>209</v>
      </c>
      <c r="C13" s="6" t="s">
        <v>429</v>
      </c>
      <c r="D13" s="42">
        <v>1.3</v>
      </c>
      <c r="E13" s="56"/>
    </row>
    <row r="14" spans="1:5" s="62" customFormat="1" ht="21" customHeight="1">
      <c r="A14" s="6">
        <v>8</v>
      </c>
      <c r="B14" s="11" t="s">
        <v>210</v>
      </c>
      <c r="C14" s="6" t="s">
        <v>429</v>
      </c>
      <c r="D14" s="42">
        <v>1</v>
      </c>
      <c r="E14" s="56"/>
    </row>
    <row r="15" spans="1:5" s="62" customFormat="1" ht="32.25" customHeight="1">
      <c r="A15" s="6">
        <v>9</v>
      </c>
      <c r="B15" s="22" t="s">
        <v>220</v>
      </c>
      <c r="C15" s="30" t="s">
        <v>771</v>
      </c>
      <c r="D15" s="42">
        <v>39.27</v>
      </c>
      <c r="E15" s="56"/>
    </row>
    <row r="16" spans="1:5" s="62" customFormat="1" ht="21" customHeight="1">
      <c r="A16" s="6">
        <v>10</v>
      </c>
      <c r="B16" s="22" t="s">
        <v>221</v>
      </c>
      <c r="C16" s="30" t="s">
        <v>771</v>
      </c>
      <c r="D16" s="42">
        <v>18</v>
      </c>
      <c r="E16" s="56"/>
    </row>
    <row r="17" spans="1:5" s="62" customFormat="1" ht="21" customHeight="1">
      <c r="A17" s="6">
        <v>11</v>
      </c>
      <c r="B17" s="22" t="s">
        <v>194</v>
      </c>
      <c r="C17" s="30" t="s">
        <v>772</v>
      </c>
      <c r="D17" s="42">
        <v>0.92</v>
      </c>
      <c r="E17" s="123"/>
    </row>
    <row r="18" spans="1:5" s="62" customFormat="1" ht="21" customHeight="1">
      <c r="A18" s="6">
        <v>12</v>
      </c>
      <c r="B18" s="22" t="s">
        <v>193</v>
      </c>
      <c r="C18" s="30" t="s">
        <v>772</v>
      </c>
      <c r="D18" s="42">
        <v>0.9</v>
      </c>
      <c r="E18" s="123"/>
    </row>
    <row r="19" spans="1:5" s="62" customFormat="1" ht="32.25" customHeight="1">
      <c r="A19" s="6">
        <v>13</v>
      </c>
      <c r="B19" s="11" t="s">
        <v>535</v>
      </c>
      <c r="C19" s="25" t="s">
        <v>1254</v>
      </c>
      <c r="D19" s="42">
        <v>0.61</v>
      </c>
      <c r="E19" s="56"/>
    </row>
    <row r="20" spans="1:5" s="62" customFormat="1" ht="21" customHeight="1">
      <c r="A20" s="6">
        <v>14</v>
      </c>
      <c r="B20" s="22" t="s">
        <v>234</v>
      </c>
      <c r="C20" s="30" t="s">
        <v>774</v>
      </c>
      <c r="D20" s="42">
        <v>3.3</v>
      </c>
      <c r="E20" s="56"/>
    </row>
    <row r="21" spans="1:6" s="63" customFormat="1" ht="30" customHeight="1">
      <c r="A21" s="6">
        <v>15</v>
      </c>
      <c r="B21" s="22" t="s">
        <v>234</v>
      </c>
      <c r="C21" s="30" t="s">
        <v>775</v>
      </c>
      <c r="D21" s="42">
        <v>3.42</v>
      </c>
      <c r="F21" s="57"/>
    </row>
    <row r="22" spans="1:5" s="62" customFormat="1" ht="39.75" customHeight="1">
      <c r="A22" s="6">
        <v>16</v>
      </c>
      <c r="B22" s="14" t="s">
        <v>242</v>
      </c>
      <c r="C22" s="25" t="s">
        <v>777</v>
      </c>
      <c r="D22" s="42">
        <v>10.9</v>
      </c>
      <c r="E22" s="56"/>
    </row>
    <row r="23" spans="1:5" s="62" customFormat="1" ht="38.25" customHeight="1">
      <c r="A23" s="6">
        <v>17</v>
      </c>
      <c r="B23" s="7" t="s">
        <v>243</v>
      </c>
      <c r="C23" s="25" t="s">
        <v>777</v>
      </c>
      <c r="D23" s="42">
        <v>69.72</v>
      </c>
      <c r="E23" s="56"/>
    </row>
    <row r="24" spans="1:5" s="62" customFormat="1" ht="35.25" customHeight="1">
      <c r="A24" s="6">
        <v>18</v>
      </c>
      <c r="B24" s="31" t="s">
        <v>244</v>
      </c>
      <c r="C24" s="29" t="s">
        <v>1255</v>
      </c>
      <c r="D24" s="42">
        <v>11.2235</v>
      </c>
      <c r="E24" s="56"/>
    </row>
    <row r="25" spans="1:5" s="62" customFormat="1" ht="40.5" customHeight="1">
      <c r="A25" s="6">
        <v>19</v>
      </c>
      <c r="B25" s="7" t="s">
        <v>222</v>
      </c>
      <c r="C25" s="6" t="s">
        <v>779</v>
      </c>
      <c r="D25" s="42">
        <v>12.32</v>
      </c>
      <c r="E25" s="56"/>
    </row>
    <row r="26" spans="1:5" s="62" customFormat="1" ht="21" customHeight="1">
      <c r="A26" s="6">
        <v>20</v>
      </c>
      <c r="B26" s="7" t="s">
        <v>239</v>
      </c>
      <c r="C26" s="25" t="s">
        <v>780</v>
      </c>
      <c r="D26" s="42" t="s">
        <v>251</v>
      </c>
      <c r="E26" s="56"/>
    </row>
    <row r="27" spans="1:5" s="62" customFormat="1" ht="21" customHeight="1">
      <c r="A27" s="6">
        <v>21</v>
      </c>
      <c r="B27" s="18" t="s">
        <v>225</v>
      </c>
      <c r="C27" s="28" t="s">
        <v>775</v>
      </c>
      <c r="D27" s="42">
        <v>0.5</v>
      </c>
      <c r="E27" s="56"/>
    </row>
    <row r="28" spans="1:5" s="62" customFormat="1" ht="21" customHeight="1">
      <c r="A28" s="6">
        <v>22</v>
      </c>
      <c r="B28" s="7" t="s">
        <v>222</v>
      </c>
      <c r="C28" s="28" t="s">
        <v>775</v>
      </c>
      <c r="D28" s="42">
        <v>7</v>
      </c>
      <c r="E28" s="56"/>
    </row>
    <row r="29" spans="1:5" s="62" customFormat="1" ht="21" customHeight="1">
      <c r="A29" s="6">
        <v>23</v>
      </c>
      <c r="B29" s="12" t="s">
        <v>202</v>
      </c>
      <c r="C29" s="27" t="s">
        <v>781</v>
      </c>
      <c r="D29" s="42">
        <v>2.6</v>
      </c>
      <c r="E29" s="56"/>
    </row>
    <row r="30" spans="1:5" s="62" customFormat="1" ht="39.75" customHeight="1">
      <c r="A30" s="6">
        <v>24</v>
      </c>
      <c r="B30" s="11" t="s">
        <v>184</v>
      </c>
      <c r="C30" s="25" t="s">
        <v>782</v>
      </c>
      <c r="D30" s="42">
        <v>0.3</v>
      </c>
      <c r="E30" s="56"/>
    </row>
    <row r="31" spans="1:5" s="62" customFormat="1" ht="34.5" customHeight="1">
      <c r="A31" s="6">
        <v>25</v>
      </c>
      <c r="B31" s="17" t="s">
        <v>185</v>
      </c>
      <c r="C31" s="25" t="s">
        <v>782</v>
      </c>
      <c r="D31" s="42">
        <v>0.26</v>
      </c>
      <c r="E31" s="56"/>
    </row>
    <row r="32" spans="1:5" s="62" customFormat="1" ht="21" customHeight="1">
      <c r="A32" s="6">
        <v>26</v>
      </c>
      <c r="B32" s="10" t="s">
        <v>186</v>
      </c>
      <c r="C32" s="25" t="s">
        <v>782</v>
      </c>
      <c r="D32" s="42">
        <v>0.058</v>
      </c>
      <c r="E32" s="56"/>
    </row>
    <row r="33" spans="1:5" s="62" customFormat="1" ht="21" customHeight="1">
      <c r="A33" s="6">
        <v>27</v>
      </c>
      <c r="B33" s="10" t="s">
        <v>187</v>
      </c>
      <c r="C33" s="25" t="s">
        <v>782</v>
      </c>
      <c r="D33" s="42">
        <v>0.3</v>
      </c>
      <c r="E33" s="56"/>
    </row>
    <row r="34" spans="1:5" s="62" customFormat="1" ht="21" customHeight="1">
      <c r="A34" s="6">
        <v>28</v>
      </c>
      <c r="B34" s="10" t="s">
        <v>188</v>
      </c>
      <c r="C34" s="25" t="s">
        <v>782</v>
      </c>
      <c r="D34" s="42">
        <v>0.02</v>
      </c>
      <c r="E34" s="56"/>
    </row>
    <row r="35" spans="1:5" s="62" customFormat="1" ht="21" customHeight="1">
      <c r="A35" s="6">
        <v>29</v>
      </c>
      <c r="B35" s="11" t="s">
        <v>183</v>
      </c>
      <c r="C35" s="25" t="s">
        <v>782</v>
      </c>
      <c r="D35" s="29">
        <v>0.01</v>
      </c>
      <c r="E35" s="56"/>
    </row>
    <row r="36" spans="1:5" s="62" customFormat="1" ht="21" customHeight="1">
      <c r="A36" s="6">
        <v>30</v>
      </c>
      <c r="B36" s="15" t="s">
        <v>197</v>
      </c>
      <c r="C36" s="6" t="s">
        <v>768</v>
      </c>
      <c r="D36" s="42">
        <v>0.58</v>
      </c>
      <c r="E36" s="56"/>
    </row>
    <row r="37" spans="1:5" s="62" customFormat="1" ht="21" customHeight="1">
      <c r="A37" s="6">
        <v>31</v>
      </c>
      <c r="B37" s="22" t="s">
        <v>200</v>
      </c>
      <c r="C37" s="6" t="s">
        <v>768</v>
      </c>
      <c r="D37" s="42">
        <v>1</v>
      </c>
      <c r="E37" s="56"/>
    </row>
    <row r="38" spans="1:5" s="62" customFormat="1" ht="34.5" customHeight="1">
      <c r="A38" s="6">
        <v>32</v>
      </c>
      <c r="B38" s="7" t="s">
        <v>199</v>
      </c>
      <c r="C38" s="6" t="s">
        <v>768</v>
      </c>
      <c r="D38" s="42">
        <v>0.98</v>
      </c>
      <c r="E38" s="56"/>
    </row>
    <row r="39" spans="1:5" s="62" customFormat="1" ht="31.5" customHeight="1">
      <c r="A39" s="6">
        <v>33</v>
      </c>
      <c r="B39" s="16" t="s">
        <v>1256</v>
      </c>
      <c r="C39" s="26" t="s">
        <v>1257</v>
      </c>
      <c r="D39" s="42">
        <v>0.8</v>
      </c>
      <c r="E39" s="56"/>
    </row>
    <row r="40" spans="1:5" s="62" customFormat="1" ht="48.75" customHeight="1">
      <c r="A40" s="6">
        <v>34</v>
      </c>
      <c r="B40" s="19" t="s">
        <v>231</v>
      </c>
      <c r="C40" s="29" t="s">
        <v>773</v>
      </c>
      <c r="D40" s="42">
        <v>0.4109</v>
      </c>
      <c r="E40" s="56"/>
    </row>
    <row r="41" spans="1:5" s="62" customFormat="1" ht="21" customHeight="1">
      <c r="A41" s="6">
        <v>35</v>
      </c>
      <c r="B41" s="21" t="s">
        <v>233</v>
      </c>
      <c r="C41" s="26" t="s">
        <v>774</v>
      </c>
      <c r="D41" s="42">
        <v>0.38</v>
      </c>
      <c r="E41" s="56"/>
    </row>
    <row r="42" spans="1:5" s="62" customFormat="1" ht="21" customHeight="1">
      <c r="A42" s="6">
        <v>36</v>
      </c>
      <c r="B42" s="11" t="s">
        <v>190</v>
      </c>
      <c r="C42" s="25" t="s">
        <v>772</v>
      </c>
      <c r="D42" s="42">
        <v>0.85</v>
      </c>
      <c r="E42" s="56"/>
    </row>
    <row r="43" spans="1:5" s="62" customFormat="1" ht="21" customHeight="1">
      <c r="A43" s="6">
        <v>37</v>
      </c>
      <c r="B43" s="11" t="s">
        <v>191</v>
      </c>
      <c r="C43" s="25" t="s">
        <v>772</v>
      </c>
      <c r="D43" s="42">
        <v>6.8</v>
      </c>
      <c r="E43" s="56"/>
    </row>
    <row r="44" spans="1:5" s="62" customFormat="1" ht="33" customHeight="1">
      <c r="A44" s="6">
        <v>38</v>
      </c>
      <c r="B44" s="12" t="s">
        <v>195</v>
      </c>
      <c r="C44" s="30" t="s">
        <v>783</v>
      </c>
      <c r="D44" s="42">
        <v>6.8</v>
      </c>
      <c r="E44" s="56"/>
    </row>
    <row r="45" spans="1:5" s="62" customFormat="1" ht="21" customHeight="1">
      <c r="A45" s="6">
        <v>39</v>
      </c>
      <c r="B45" s="7" t="s">
        <v>203</v>
      </c>
      <c r="C45" s="6" t="s">
        <v>769</v>
      </c>
      <c r="D45" s="42">
        <v>0.4</v>
      </c>
      <c r="E45" s="56"/>
    </row>
    <row r="46" spans="1:5" s="62" customFormat="1" ht="21" customHeight="1">
      <c r="A46" s="6">
        <v>40</v>
      </c>
      <c r="B46" s="19" t="s">
        <v>227</v>
      </c>
      <c r="C46" s="29" t="s">
        <v>770</v>
      </c>
      <c r="D46" s="42">
        <v>0.35</v>
      </c>
      <c r="E46" s="56"/>
    </row>
    <row r="47" spans="1:5" s="62" customFormat="1" ht="21" customHeight="1">
      <c r="A47" s="6">
        <v>41</v>
      </c>
      <c r="B47" s="20" t="s">
        <v>205</v>
      </c>
      <c r="C47" s="25" t="s">
        <v>429</v>
      </c>
      <c r="D47" s="42">
        <v>0.04</v>
      </c>
      <c r="E47" s="56"/>
    </row>
    <row r="48" spans="1:5" s="62" customFormat="1" ht="21.75" customHeight="1">
      <c r="A48" s="6">
        <v>42</v>
      </c>
      <c r="B48" s="31" t="s">
        <v>211</v>
      </c>
      <c r="C48" s="25" t="s">
        <v>429</v>
      </c>
      <c r="D48" s="42">
        <v>0.63</v>
      </c>
      <c r="E48" s="56"/>
    </row>
    <row r="49" spans="1:5" s="62" customFormat="1" ht="35.25" customHeight="1">
      <c r="A49" s="6">
        <v>43</v>
      </c>
      <c r="B49" s="15" t="s">
        <v>214</v>
      </c>
      <c r="C49" s="25" t="s">
        <v>429</v>
      </c>
      <c r="D49" s="42">
        <v>0.02744</v>
      </c>
      <c r="E49" s="56"/>
    </row>
    <row r="50" spans="1:5" s="62" customFormat="1" ht="39" customHeight="1">
      <c r="A50" s="6">
        <v>44</v>
      </c>
      <c r="B50" s="17" t="s">
        <v>1258</v>
      </c>
      <c r="C50" s="25" t="s">
        <v>429</v>
      </c>
      <c r="D50" s="42">
        <v>1.056</v>
      </c>
      <c r="E50" s="56"/>
    </row>
    <row r="51" spans="1:5" s="62" customFormat="1" ht="21" customHeight="1">
      <c r="A51" s="6">
        <v>45</v>
      </c>
      <c r="B51" s="17" t="s">
        <v>213</v>
      </c>
      <c r="C51" s="25" t="s">
        <v>429</v>
      </c>
      <c r="D51" s="42">
        <v>0.5</v>
      </c>
      <c r="E51" s="56"/>
    </row>
    <row r="52" spans="1:5" s="62" customFormat="1" ht="21" customHeight="1">
      <c r="A52" s="6">
        <v>46</v>
      </c>
      <c r="B52" s="22" t="s">
        <v>216</v>
      </c>
      <c r="C52" s="25" t="s">
        <v>429</v>
      </c>
      <c r="D52" s="42">
        <v>0.90484</v>
      </c>
      <c r="E52" s="56"/>
    </row>
    <row r="53" spans="1:5" s="62" customFormat="1" ht="21" customHeight="1">
      <c r="A53" s="6">
        <v>47</v>
      </c>
      <c r="B53" s="22" t="s">
        <v>217</v>
      </c>
      <c r="C53" s="25" t="s">
        <v>429</v>
      </c>
      <c r="D53" s="42">
        <v>1.4415</v>
      </c>
      <c r="E53" s="56"/>
    </row>
    <row r="54" spans="1:5" s="62" customFormat="1" ht="21" customHeight="1">
      <c r="A54" s="6">
        <v>48</v>
      </c>
      <c r="B54" s="22" t="s">
        <v>1259</v>
      </c>
      <c r="C54" s="25" t="s">
        <v>429</v>
      </c>
      <c r="D54" s="42">
        <v>1.4725</v>
      </c>
      <c r="E54" s="56"/>
    </row>
    <row r="55" spans="1:5" s="62" customFormat="1" ht="35.25" customHeight="1">
      <c r="A55" s="6">
        <v>49</v>
      </c>
      <c r="B55" s="22" t="s">
        <v>218</v>
      </c>
      <c r="C55" s="25" t="s">
        <v>429</v>
      </c>
      <c r="D55" s="42">
        <v>1.272</v>
      </c>
      <c r="E55" s="56"/>
    </row>
    <row r="56" spans="1:5" s="62" customFormat="1" ht="34.5" customHeight="1">
      <c r="A56" s="6">
        <v>50</v>
      </c>
      <c r="B56" s="22" t="s">
        <v>219</v>
      </c>
      <c r="C56" s="25" t="s">
        <v>429</v>
      </c>
      <c r="D56" s="42">
        <v>2.105</v>
      </c>
      <c r="E56" s="56"/>
    </row>
    <row r="57" spans="1:5" s="62" customFormat="1" ht="29.25" customHeight="1">
      <c r="A57" s="6">
        <v>51</v>
      </c>
      <c r="B57" s="31" t="s">
        <v>215</v>
      </c>
      <c r="C57" s="25" t="s">
        <v>429</v>
      </c>
      <c r="D57" s="42">
        <v>1.2</v>
      </c>
      <c r="E57" s="56"/>
    </row>
    <row r="58" spans="1:5" s="62" customFormat="1" ht="21" customHeight="1">
      <c r="A58" s="6">
        <v>52</v>
      </c>
      <c r="B58" s="17" t="s">
        <v>207</v>
      </c>
      <c r="C58" s="25" t="s">
        <v>429</v>
      </c>
      <c r="D58" s="42">
        <v>1.5</v>
      </c>
      <c r="E58" s="56"/>
    </row>
    <row r="59" spans="1:5" s="62" customFormat="1" ht="21" customHeight="1">
      <c r="A59" s="6">
        <v>53</v>
      </c>
      <c r="B59" s="11" t="s">
        <v>208</v>
      </c>
      <c r="C59" s="25" t="s">
        <v>429</v>
      </c>
      <c r="D59" s="42">
        <v>0.15</v>
      </c>
      <c r="E59" s="56"/>
    </row>
    <row r="60" spans="1:5" s="62" customFormat="1" ht="21" customHeight="1">
      <c r="A60" s="6">
        <v>54</v>
      </c>
      <c r="B60" s="14" t="s">
        <v>236</v>
      </c>
      <c r="C60" s="29" t="s">
        <v>784</v>
      </c>
      <c r="D60" s="29">
        <v>0.03</v>
      </c>
      <c r="E60" s="56"/>
    </row>
    <row r="61" spans="1:5" s="62" customFormat="1" ht="21" customHeight="1">
      <c r="A61" s="6">
        <v>55</v>
      </c>
      <c r="B61" s="21" t="s">
        <v>235</v>
      </c>
      <c r="C61" s="29" t="s">
        <v>784</v>
      </c>
      <c r="D61" s="42">
        <v>0.21</v>
      </c>
      <c r="E61" s="56"/>
    </row>
    <row r="62" spans="1:5" s="62" customFormat="1" ht="33" customHeight="1">
      <c r="A62" s="6">
        <v>56</v>
      </c>
      <c r="B62" s="11" t="s">
        <v>237</v>
      </c>
      <c r="C62" s="29" t="s">
        <v>784</v>
      </c>
      <c r="D62" s="42">
        <v>0.03</v>
      </c>
      <c r="E62" s="56"/>
    </row>
    <row r="63" spans="1:5" s="62" customFormat="1" ht="21" customHeight="1">
      <c r="A63" s="6">
        <v>57</v>
      </c>
      <c r="B63" s="22" t="s">
        <v>238</v>
      </c>
      <c r="C63" s="29" t="s">
        <v>784</v>
      </c>
      <c r="D63" s="42">
        <v>0.23856999999999998</v>
      </c>
      <c r="E63" s="56"/>
    </row>
    <row r="64" spans="1:5" s="62" customFormat="1" ht="35.25" customHeight="1">
      <c r="A64" s="6">
        <v>58</v>
      </c>
      <c r="B64" s="22" t="s">
        <v>189</v>
      </c>
      <c r="C64" s="30" t="s">
        <v>782</v>
      </c>
      <c r="D64" s="42">
        <v>4.89</v>
      </c>
      <c r="E64" s="56"/>
    </row>
    <row r="65" spans="1:5" s="62" customFormat="1" ht="21" customHeight="1">
      <c r="A65" s="6">
        <v>59</v>
      </c>
      <c r="B65" s="18" t="s">
        <v>182</v>
      </c>
      <c r="C65" s="30" t="s">
        <v>782</v>
      </c>
      <c r="D65" s="42">
        <v>0.02</v>
      </c>
      <c r="E65" s="56"/>
    </row>
    <row r="66" spans="1:5" s="62" customFormat="1" ht="33.75" customHeight="1">
      <c r="A66" s="6">
        <v>60</v>
      </c>
      <c r="B66" s="20" t="s">
        <v>537</v>
      </c>
      <c r="C66" s="30" t="s">
        <v>782</v>
      </c>
      <c r="D66" s="42">
        <f>1.72393+1.84+1.33+0.25+3.3</f>
        <v>8.44393</v>
      </c>
      <c r="E66" s="56"/>
    </row>
    <row r="67" spans="1:5" s="62" customFormat="1" ht="21" customHeight="1">
      <c r="A67" s="6">
        <v>61</v>
      </c>
      <c r="B67" s="23" t="s">
        <v>241</v>
      </c>
      <c r="C67" s="59" t="s">
        <v>780</v>
      </c>
      <c r="D67" s="42">
        <v>0.25</v>
      </c>
      <c r="E67" s="56"/>
    </row>
    <row r="68" spans="1:5" s="62" customFormat="1" ht="21" customHeight="1">
      <c r="A68" s="6">
        <v>62</v>
      </c>
      <c r="B68" s="11" t="s">
        <v>240</v>
      </c>
      <c r="C68" s="59" t="s">
        <v>780</v>
      </c>
      <c r="D68" s="42">
        <v>7.9</v>
      </c>
      <c r="E68" s="56"/>
    </row>
    <row r="69" spans="1:5" s="62" customFormat="1" ht="21" customHeight="1">
      <c r="A69" s="6">
        <v>63</v>
      </c>
      <c r="B69" s="11" t="s">
        <v>536</v>
      </c>
      <c r="C69" s="25" t="s">
        <v>432</v>
      </c>
      <c r="D69" s="42">
        <v>0.27</v>
      </c>
      <c r="E69" s="56"/>
    </row>
    <row r="70" spans="1:5" s="62" customFormat="1" ht="21" customHeight="1">
      <c r="A70" s="6">
        <v>64</v>
      </c>
      <c r="B70" s="13" t="s">
        <v>196</v>
      </c>
      <c r="C70" s="6" t="s">
        <v>768</v>
      </c>
      <c r="D70" s="42">
        <v>0.85</v>
      </c>
      <c r="E70" s="56"/>
    </row>
    <row r="71" spans="1:5" s="62" customFormat="1" ht="81" customHeight="1">
      <c r="A71" s="6">
        <v>65</v>
      </c>
      <c r="B71" s="14" t="s">
        <v>890</v>
      </c>
      <c r="C71" s="6" t="s">
        <v>768</v>
      </c>
      <c r="D71" s="42">
        <f>0.5+0.29+1.22+0.65+0.08+2+0.58+0.14</f>
        <v>5.46</v>
      </c>
      <c r="E71" s="56"/>
    </row>
    <row r="72" spans="1:5" s="62" customFormat="1" ht="26.25" customHeight="1">
      <c r="A72" s="6">
        <v>66</v>
      </c>
      <c r="B72" s="11" t="s">
        <v>224</v>
      </c>
      <c r="C72" s="25" t="s">
        <v>775</v>
      </c>
      <c r="D72" s="42">
        <v>9.03</v>
      </c>
      <c r="E72" s="56"/>
    </row>
    <row r="73" spans="1:5" s="62" customFormat="1" ht="21" customHeight="1">
      <c r="A73" s="6">
        <v>67</v>
      </c>
      <c r="B73" s="22" t="s">
        <v>226</v>
      </c>
      <c r="C73" s="25" t="s">
        <v>775</v>
      </c>
      <c r="D73" s="42">
        <v>0.3</v>
      </c>
      <c r="E73" s="56"/>
    </row>
    <row r="74" spans="1:5" s="62" customFormat="1" ht="33.75" customHeight="1">
      <c r="A74" s="6">
        <v>68</v>
      </c>
      <c r="B74" s="11" t="s">
        <v>1343</v>
      </c>
      <c r="C74" s="25" t="s">
        <v>772</v>
      </c>
      <c r="D74" s="42">
        <f>0.89+0.88+0.02</f>
        <v>1.79</v>
      </c>
      <c r="E74" s="56"/>
    </row>
    <row r="75" spans="1:5" s="62" customFormat="1" ht="21" customHeight="1">
      <c r="A75" s="6">
        <v>69</v>
      </c>
      <c r="B75" s="11" t="s">
        <v>153</v>
      </c>
      <c r="C75" s="25" t="s">
        <v>776</v>
      </c>
      <c r="D75" s="42">
        <v>3</v>
      </c>
      <c r="E75" s="56"/>
    </row>
    <row r="76" spans="1:5" s="62" customFormat="1" ht="21" customHeight="1">
      <c r="A76" s="6">
        <v>70</v>
      </c>
      <c r="B76" s="11" t="s">
        <v>153</v>
      </c>
      <c r="C76" s="59" t="s">
        <v>785</v>
      </c>
      <c r="D76" s="42">
        <f>1.96+3.9+1.4</f>
        <v>7.26</v>
      </c>
      <c r="E76" s="56"/>
    </row>
    <row r="77" spans="1:5" s="62" customFormat="1" ht="32.25" customHeight="1">
      <c r="A77" s="6">
        <v>71</v>
      </c>
      <c r="B77" s="18" t="s">
        <v>201</v>
      </c>
      <c r="C77" s="6" t="s">
        <v>781</v>
      </c>
      <c r="D77" s="42">
        <v>0.92</v>
      </c>
      <c r="E77" s="56"/>
    </row>
    <row r="78" spans="1:5" s="62" customFormat="1" ht="21" customHeight="1">
      <c r="A78" s="6">
        <v>72</v>
      </c>
      <c r="B78" s="11" t="s">
        <v>153</v>
      </c>
      <c r="C78" s="25" t="s">
        <v>781</v>
      </c>
      <c r="D78" s="42">
        <v>0.84</v>
      </c>
      <c r="E78" s="56"/>
    </row>
    <row r="79" spans="1:5" s="62" customFormat="1" ht="21" customHeight="1">
      <c r="A79" s="6">
        <v>73</v>
      </c>
      <c r="B79" s="11" t="s">
        <v>153</v>
      </c>
      <c r="C79" s="25" t="s">
        <v>769</v>
      </c>
      <c r="D79" s="42">
        <f>0.91+0.15+1.57</f>
        <v>2.63</v>
      </c>
      <c r="E79" s="56"/>
    </row>
    <row r="80" spans="1:5" s="62" customFormat="1" ht="21" customHeight="1">
      <c r="A80" s="6">
        <v>74</v>
      </c>
      <c r="B80" s="11" t="s">
        <v>153</v>
      </c>
      <c r="C80" s="59" t="s">
        <v>429</v>
      </c>
      <c r="D80" s="42">
        <f>2+0.01+1.94+1.16+1+0.04+0.15+0.01+0.04+0.08+0.04+2.33+0.81</f>
        <v>9.610000000000001</v>
      </c>
      <c r="E80" s="56"/>
    </row>
    <row r="81" spans="1:5" s="62" customFormat="1" ht="21" customHeight="1">
      <c r="A81" s="6">
        <v>75</v>
      </c>
      <c r="B81" s="11" t="s">
        <v>153</v>
      </c>
      <c r="C81" s="25" t="s">
        <v>786</v>
      </c>
      <c r="D81" s="42">
        <f>1.39+2.44+0.12</f>
        <v>3.95</v>
      </c>
      <c r="E81" s="56"/>
    </row>
    <row r="82" spans="1:5" s="62" customFormat="1" ht="21" customHeight="1">
      <c r="A82" s="6">
        <v>76</v>
      </c>
      <c r="B82" s="11" t="s">
        <v>153</v>
      </c>
      <c r="C82" s="25" t="s">
        <v>770</v>
      </c>
      <c r="D82" s="42">
        <f>0.2+0.75+0.8</f>
        <v>1.75</v>
      </c>
      <c r="E82" s="56"/>
    </row>
    <row r="83" spans="1:5" s="62" customFormat="1" ht="21" customHeight="1">
      <c r="A83" s="6">
        <v>77</v>
      </c>
      <c r="B83" s="11" t="s">
        <v>536</v>
      </c>
      <c r="C83" s="25" t="s">
        <v>773</v>
      </c>
      <c r="D83" s="42">
        <v>3.9</v>
      </c>
      <c r="E83" s="56"/>
    </row>
    <row r="84" spans="1:6" s="63" customFormat="1" ht="35.25" customHeight="1">
      <c r="A84" s="6">
        <v>78</v>
      </c>
      <c r="B84" s="22" t="s">
        <v>430</v>
      </c>
      <c r="C84" s="25" t="s">
        <v>773</v>
      </c>
      <c r="D84" s="81">
        <v>1.574597</v>
      </c>
      <c r="F84" s="57"/>
    </row>
    <row r="85" spans="1:5" s="62" customFormat="1" ht="21" customHeight="1">
      <c r="A85" s="6">
        <v>79</v>
      </c>
      <c r="B85" s="11" t="s">
        <v>153</v>
      </c>
      <c r="C85" s="25" t="s">
        <v>773</v>
      </c>
      <c r="D85" s="42">
        <f>2.06+0.61+2.34+2.3</f>
        <v>7.31</v>
      </c>
      <c r="E85" s="56"/>
    </row>
    <row r="86" spans="1:5" s="62" customFormat="1" ht="21" customHeight="1">
      <c r="A86" s="6">
        <v>80</v>
      </c>
      <c r="B86" s="11" t="s">
        <v>153</v>
      </c>
      <c r="C86" s="26" t="s">
        <v>774</v>
      </c>
      <c r="D86" s="42">
        <f>0.1+4.82+1.63+0.14+1.5</f>
        <v>8.19</v>
      </c>
      <c r="E86" s="56"/>
    </row>
    <row r="87" spans="1:5" ht="21" customHeight="1">
      <c r="A87" s="6"/>
      <c r="B87" s="4" t="s">
        <v>934</v>
      </c>
      <c r="C87" s="6"/>
      <c r="D87" s="32">
        <f>SUM(D88:D107)</f>
        <v>241.1408</v>
      </c>
      <c r="E87" s="99"/>
    </row>
    <row r="88" spans="1:5" ht="21" customHeight="1">
      <c r="A88" s="6">
        <v>1</v>
      </c>
      <c r="B88" s="12" t="s">
        <v>1317</v>
      </c>
      <c r="C88" s="6" t="s">
        <v>959</v>
      </c>
      <c r="D88" s="29">
        <v>140</v>
      </c>
      <c r="E88" s="99"/>
    </row>
    <row r="89" spans="1:4" s="63" customFormat="1" ht="21" customHeight="1">
      <c r="A89" s="6">
        <v>2</v>
      </c>
      <c r="B89" s="10" t="s">
        <v>433</v>
      </c>
      <c r="C89" s="30" t="s">
        <v>776</v>
      </c>
      <c r="D89" s="42">
        <v>3.79</v>
      </c>
    </row>
    <row r="90" spans="1:5" s="62" customFormat="1" ht="21" customHeight="1">
      <c r="A90" s="6">
        <v>3</v>
      </c>
      <c r="B90" s="20" t="s">
        <v>232</v>
      </c>
      <c r="C90" s="6" t="s">
        <v>773</v>
      </c>
      <c r="D90" s="42">
        <v>0.6</v>
      </c>
      <c r="E90" s="56"/>
    </row>
    <row r="91" spans="1:5" s="62" customFormat="1" ht="21" customHeight="1">
      <c r="A91" s="6">
        <v>4</v>
      </c>
      <c r="B91" s="22" t="s">
        <v>245</v>
      </c>
      <c r="C91" s="30" t="s">
        <v>768</v>
      </c>
      <c r="D91" s="42">
        <v>0.568</v>
      </c>
      <c r="E91" s="56"/>
    </row>
    <row r="92" spans="1:5" s="62" customFormat="1" ht="21" customHeight="1">
      <c r="A92" s="6">
        <v>5</v>
      </c>
      <c r="B92" s="12" t="s">
        <v>247</v>
      </c>
      <c r="C92" s="6" t="s">
        <v>429</v>
      </c>
      <c r="D92" s="42">
        <v>0.27</v>
      </c>
      <c r="E92" s="56"/>
    </row>
    <row r="93" spans="1:5" s="62" customFormat="1" ht="33.75" customHeight="1">
      <c r="A93" s="6">
        <v>6</v>
      </c>
      <c r="B93" s="12" t="s">
        <v>986</v>
      </c>
      <c r="C93" s="6" t="s">
        <v>987</v>
      </c>
      <c r="D93" s="42">
        <v>20</v>
      </c>
      <c r="E93" s="56"/>
    </row>
    <row r="94" spans="1:5" s="62" customFormat="1" ht="21" customHeight="1">
      <c r="A94" s="6">
        <v>7</v>
      </c>
      <c r="B94" s="11" t="s">
        <v>246</v>
      </c>
      <c r="C94" s="6" t="s">
        <v>429</v>
      </c>
      <c r="D94" s="42">
        <v>0.57</v>
      </c>
      <c r="E94" s="56"/>
    </row>
    <row r="95" spans="1:5" s="62" customFormat="1" ht="21" customHeight="1">
      <c r="A95" s="6">
        <v>8</v>
      </c>
      <c r="B95" s="17" t="s">
        <v>249</v>
      </c>
      <c r="C95" s="6" t="s">
        <v>770</v>
      </c>
      <c r="D95" s="42">
        <v>0.65</v>
      </c>
      <c r="E95" s="56"/>
    </row>
    <row r="96" spans="1:5" s="62" customFormat="1" ht="21" customHeight="1">
      <c r="A96" s="6">
        <v>9</v>
      </c>
      <c r="B96" s="17" t="s">
        <v>1015</v>
      </c>
      <c r="C96" s="6" t="s">
        <v>959</v>
      </c>
      <c r="D96" s="42">
        <v>24</v>
      </c>
      <c r="E96" s="56"/>
    </row>
    <row r="97" spans="1:5" s="62" customFormat="1" ht="36" customHeight="1">
      <c r="A97" s="6">
        <v>10</v>
      </c>
      <c r="B97" s="17" t="s">
        <v>991</v>
      </c>
      <c r="C97" s="6" t="s">
        <v>959</v>
      </c>
      <c r="D97" s="42">
        <v>25</v>
      </c>
      <c r="E97" s="56"/>
    </row>
    <row r="98" spans="1:5" s="62" customFormat="1" ht="35.25" customHeight="1">
      <c r="A98" s="6">
        <v>11</v>
      </c>
      <c r="B98" s="17" t="s">
        <v>960</v>
      </c>
      <c r="C98" s="6" t="s">
        <v>957</v>
      </c>
      <c r="D98" s="42">
        <v>9.5</v>
      </c>
      <c r="E98" s="56"/>
    </row>
    <row r="99" spans="1:6" s="63" customFormat="1" ht="21" customHeight="1">
      <c r="A99" s="6">
        <v>12</v>
      </c>
      <c r="B99" s="22" t="s">
        <v>1064</v>
      </c>
      <c r="C99" s="30" t="s">
        <v>432</v>
      </c>
      <c r="D99" s="81">
        <v>0.46</v>
      </c>
      <c r="F99" s="57"/>
    </row>
    <row r="100" spans="1:5" s="62" customFormat="1" ht="21" customHeight="1">
      <c r="A100" s="6">
        <v>13</v>
      </c>
      <c r="B100" s="7" t="s">
        <v>192</v>
      </c>
      <c r="C100" s="30" t="s">
        <v>772</v>
      </c>
      <c r="D100" s="42">
        <v>1.05</v>
      </c>
      <c r="E100" s="56"/>
    </row>
    <row r="101" spans="1:5" s="62" customFormat="1" ht="21" customHeight="1">
      <c r="A101" s="6">
        <v>14</v>
      </c>
      <c r="B101" s="7" t="s">
        <v>958</v>
      </c>
      <c r="C101" s="30" t="s">
        <v>959</v>
      </c>
      <c r="D101" s="42">
        <v>4</v>
      </c>
      <c r="E101" s="56"/>
    </row>
    <row r="102" spans="1:4" s="63" customFormat="1" ht="21" customHeight="1">
      <c r="A102" s="6">
        <v>15</v>
      </c>
      <c r="B102" s="22" t="s">
        <v>153</v>
      </c>
      <c r="C102" s="30" t="s">
        <v>429</v>
      </c>
      <c r="D102" s="81">
        <f>1728/10000</f>
        <v>0.1728</v>
      </c>
    </row>
    <row r="103" spans="1:4" s="63" customFormat="1" ht="21" customHeight="1">
      <c r="A103" s="6">
        <v>16</v>
      </c>
      <c r="B103" s="22" t="s">
        <v>153</v>
      </c>
      <c r="C103" s="30" t="s">
        <v>784</v>
      </c>
      <c r="D103" s="81">
        <v>0.16</v>
      </c>
    </row>
    <row r="104" spans="1:5" s="62" customFormat="1" ht="21" customHeight="1">
      <c r="A104" s="6">
        <v>17</v>
      </c>
      <c r="B104" s="7" t="s">
        <v>153</v>
      </c>
      <c r="C104" s="30" t="s">
        <v>781</v>
      </c>
      <c r="D104" s="42">
        <v>2</v>
      </c>
      <c r="E104" s="56"/>
    </row>
    <row r="105" spans="1:5" s="62" customFormat="1" ht="21" customHeight="1">
      <c r="A105" s="6">
        <v>18</v>
      </c>
      <c r="B105" s="7" t="s">
        <v>153</v>
      </c>
      <c r="C105" s="30" t="s">
        <v>775</v>
      </c>
      <c r="D105" s="42">
        <v>4.85</v>
      </c>
      <c r="E105" s="56"/>
    </row>
    <row r="106" spans="1:5" s="62" customFormat="1" ht="21" customHeight="1">
      <c r="A106" s="6">
        <v>19</v>
      </c>
      <c r="B106" s="7" t="s">
        <v>153</v>
      </c>
      <c r="C106" s="30" t="s">
        <v>432</v>
      </c>
      <c r="D106" s="42">
        <v>1</v>
      </c>
      <c r="E106" s="56"/>
    </row>
    <row r="107" spans="1:5" s="62" customFormat="1" ht="21" customHeight="1">
      <c r="A107" s="6">
        <v>20</v>
      </c>
      <c r="B107" s="22" t="s">
        <v>538</v>
      </c>
      <c r="C107" s="30" t="s">
        <v>780</v>
      </c>
      <c r="D107" s="42">
        <v>2.5</v>
      </c>
      <c r="E107" s="56"/>
    </row>
    <row r="108" spans="1:4" s="114" customFormat="1" ht="21" customHeight="1">
      <c r="A108" s="2" t="s">
        <v>6</v>
      </c>
      <c r="B108" s="1" t="s">
        <v>109</v>
      </c>
      <c r="C108" s="2"/>
      <c r="D108" s="122">
        <f>D109+D149</f>
        <v>265.76</v>
      </c>
    </row>
    <row r="109" spans="1:5" s="68" customFormat="1" ht="21" customHeight="1">
      <c r="A109" s="33"/>
      <c r="B109" s="4" t="s">
        <v>908</v>
      </c>
      <c r="C109" s="67"/>
      <c r="D109" s="107">
        <f>SUM(D110:D148)</f>
        <v>109.51999999999998</v>
      </c>
      <c r="E109" s="58"/>
    </row>
    <row r="110" spans="1:4" ht="21" customHeight="1">
      <c r="A110" s="130">
        <v>1</v>
      </c>
      <c r="B110" s="60" t="s">
        <v>65</v>
      </c>
      <c r="C110" s="131" t="s">
        <v>440</v>
      </c>
      <c r="D110" s="42">
        <v>4.05</v>
      </c>
    </row>
    <row r="111" spans="1:4" ht="21" customHeight="1">
      <c r="A111" s="130">
        <v>2</v>
      </c>
      <c r="B111" s="60" t="s">
        <v>68</v>
      </c>
      <c r="C111" s="131" t="s">
        <v>69</v>
      </c>
      <c r="D111" s="42">
        <v>2.0999999999999996</v>
      </c>
    </row>
    <row r="112" spans="1:4" ht="33.75" customHeight="1">
      <c r="A112" s="130">
        <v>3</v>
      </c>
      <c r="B112" s="60" t="s">
        <v>70</v>
      </c>
      <c r="C112" s="131" t="s">
        <v>69</v>
      </c>
      <c r="D112" s="42">
        <v>2.61</v>
      </c>
    </row>
    <row r="113" spans="1:5" ht="21" customHeight="1">
      <c r="A113" s="130">
        <v>4</v>
      </c>
      <c r="B113" s="85" t="s">
        <v>102</v>
      </c>
      <c r="C113" s="131" t="s">
        <v>92</v>
      </c>
      <c r="D113" s="29">
        <v>2</v>
      </c>
      <c r="E113" s="99"/>
    </row>
    <row r="114" spans="1:4" ht="35.25" customHeight="1">
      <c r="A114" s="130">
        <v>5</v>
      </c>
      <c r="B114" s="60" t="s">
        <v>71</v>
      </c>
      <c r="C114" s="131" t="s">
        <v>72</v>
      </c>
      <c r="D114" s="42">
        <v>24.14</v>
      </c>
    </row>
    <row r="115" spans="1:4" ht="21" customHeight="1">
      <c r="A115" s="130">
        <v>6</v>
      </c>
      <c r="B115" s="60" t="s">
        <v>105</v>
      </c>
      <c r="C115" s="131" t="s">
        <v>106</v>
      </c>
      <c r="D115" s="42">
        <v>3.14</v>
      </c>
    </row>
    <row r="116" spans="1:4" ht="21" customHeight="1">
      <c r="A116" s="130">
        <v>7</v>
      </c>
      <c r="B116" s="60" t="s">
        <v>83</v>
      </c>
      <c r="C116" s="131" t="s">
        <v>84</v>
      </c>
      <c r="D116" s="42">
        <v>7.5</v>
      </c>
    </row>
    <row r="117" spans="1:4" ht="21" customHeight="1">
      <c r="A117" s="130">
        <v>8</v>
      </c>
      <c r="B117" s="60" t="s">
        <v>85</v>
      </c>
      <c r="C117" s="131" t="s">
        <v>84</v>
      </c>
      <c r="D117" s="42">
        <v>2.64</v>
      </c>
    </row>
    <row r="118" spans="1:4" ht="21" customHeight="1">
      <c r="A118" s="130">
        <v>9</v>
      </c>
      <c r="B118" s="60" t="s">
        <v>442</v>
      </c>
      <c r="C118" s="131" t="s">
        <v>84</v>
      </c>
      <c r="D118" s="42">
        <v>12</v>
      </c>
    </row>
    <row r="119" spans="1:4" ht="21" customHeight="1">
      <c r="A119" s="130">
        <v>10</v>
      </c>
      <c r="B119" s="60" t="s">
        <v>107</v>
      </c>
      <c r="C119" s="131" t="s">
        <v>84</v>
      </c>
      <c r="D119" s="42">
        <v>1.3</v>
      </c>
    </row>
    <row r="120" spans="1:4" ht="21" customHeight="1">
      <c r="A120" s="130">
        <v>11</v>
      </c>
      <c r="B120" s="60" t="s">
        <v>86</v>
      </c>
      <c r="C120" s="131" t="s">
        <v>84</v>
      </c>
      <c r="D120" s="42">
        <v>0.05</v>
      </c>
    </row>
    <row r="121" spans="1:4" ht="21" customHeight="1">
      <c r="A121" s="130">
        <v>12</v>
      </c>
      <c r="B121" s="60" t="s">
        <v>82</v>
      </c>
      <c r="C121" s="131" t="s">
        <v>78</v>
      </c>
      <c r="D121" s="42">
        <v>0.45</v>
      </c>
    </row>
    <row r="122" spans="1:4" ht="21" customHeight="1">
      <c r="A122" s="130">
        <v>13</v>
      </c>
      <c r="B122" s="60" t="s">
        <v>937</v>
      </c>
      <c r="C122" s="131" t="s">
        <v>78</v>
      </c>
      <c r="D122" s="42">
        <v>0.74</v>
      </c>
    </row>
    <row r="123" spans="1:4" ht="21" customHeight="1">
      <c r="A123" s="130">
        <v>14</v>
      </c>
      <c r="B123" s="60" t="s">
        <v>87</v>
      </c>
      <c r="C123" s="131" t="s">
        <v>69</v>
      </c>
      <c r="D123" s="42">
        <v>8.5</v>
      </c>
    </row>
    <row r="124" spans="1:4" ht="21" customHeight="1">
      <c r="A124" s="130">
        <v>15</v>
      </c>
      <c r="B124" s="60" t="s">
        <v>91</v>
      </c>
      <c r="C124" s="131" t="s">
        <v>92</v>
      </c>
      <c r="D124" s="42">
        <v>0.15</v>
      </c>
    </row>
    <row r="125" spans="1:4" ht="21" customHeight="1">
      <c r="A125" s="130">
        <v>16</v>
      </c>
      <c r="B125" s="60" t="s">
        <v>93</v>
      </c>
      <c r="C125" s="131" t="s">
        <v>92</v>
      </c>
      <c r="D125" s="42">
        <v>0.42</v>
      </c>
    </row>
    <row r="126" spans="1:4" ht="21" customHeight="1">
      <c r="A126" s="130">
        <v>17</v>
      </c>
      <c r="B126" s="60" t="s">
        <v>94</v>
      </c>
      <c r="C126" s="131" t="s">
        <v>1349</v>
      </c>
      <c r="D126" s="42">
        <v>0.33</v>
      </c>
    </row>
    <row r="127" spans="1:4" ht="21" customHeight="1">
      <c r="A127" s="130">
        <v>18</v>
      </c>
      <c r="B127" s="60" t="s">
        <v>96</v>
      </c>
      <c r="C127" s="131" t="s">
        <v>72</v>
      </c>
      <c r="D127" s="42">
        <v>0.05</v>
      </c>
    </row>
    <row r="128" spans="1:4" ht="21" customHeight="1">
      <c r="A128" s="130">
        <v>19</v>
      </c>
      <c r="B128" s="60" t="s">
        <v>97</v>
      </c>
      <c r="C128" s="131" t="s">
        <v>69</v>
      </c>
      <c r="D128" s="42">
        <v>0.46</v>
      </c>
    </row>
    <row r="129" spans="1:4" ht="34.5" customHeight="1">
      <c r="A129" s="130">
        <v>20</v>
      </c>
      <c r="B129" s="60" t="s">
        <v>98</v>
      </c>
      <c r="C129" s="131" t="s">
        <v>1350</v>
      </c>
      <c r="D129" s="42">
        <v>0.57</v>
      </c>
    </row>
    <row r="130" spans="1:4" ht="36.75" customHeight="1">
      <c r="A130" s="130">
        <v>21</v>
      </c>
      <c r="B130" s="60" t="s">
        <v>74</v>
      </c>
      <c r="C130" s="132" t="s">
        <v>1351</v>
      </c>
      <c r="D130" s="42">
        <v>1.51</v>
      </c>
    </row>
    <row r="131" spans="1:4" ht="34.5" customHeight="1">
      <c r="A131" s="130">
        <v>22</v>
      </c>
      <c r="B131" s="60" t="s">
        <v>76</v>
      </c>
      <c r="C131" s="131" t="s">
        <v>1319</v>
      </c>
      <c r="D131" s="42">
        <v>1</v>
      </c>
    </row>
    <row r="132" spans="1:4" ht="21" customHeight="1">
      <c r="A132" s="130">
        <v>23</v>
      </c>
      <c r="B132" s="7" t="s">
        <v>441</v>
      </c>
      <c r="C132" s="6" t="s">
        <v>440</v>
      </c>
      <c r="D132" s="42">
        <v>1.6</v>
      </c>
    </row>
    <row r="133" spans="1:4" ht="21" customHeight="1">
      <c r="A133" s="130">
        <v>24</v>
      </c>
      <c r="B133" s="60" t="s">
        <v>443</v>
      </c>
      <c r="C133" s="131" t="s">
        <v>80</v>
      </c>
      <c r="D133" s="42">
        <v>1.35</v>
      </c>
    </row>
    <row r="134" spans="1:4" ht="21" customHeight="1">
      <c r="A134" s="130">
        <v>25</v>
      </c>
      <c r="B134" s="60" t="s">
        <v>67</v>
      </c>
      <c r="C134" s="131" t="s">
        <v>66</v>
      </c>
      <c r="D134" s="42">
        <v>3.71</v>
      </c>
    </row>
    <row r="135" spans="1:4" ht="34.5" customHeight="1">
      <c r="A135" s="130">
        <v>26</v>
      </c>
      <c r="B135" s="60" t="s">
        <v>1069</v>
      </c>
      <c r="C135" s="131" t="s">
        <v>88</v>
      </c>
      <c r="D135" s="42">
        <v>1.74</v>
      </c>
    </row>
    <row r="136" spans="1:4" ht="21" customHeight="1">
      <c r="A136" s="130">
        <v>27</v>
      </c>
      <c r="B136" s="49" t="s">
        <v>179</v>
      </c>
      <c r="C136" s="131" t="s">
        <v>79</v>
      </c>
      <c r="D136" s="42">
        <v>2.16</v>
      </c>
    </row>
    <row r="137" spans="1:4" ht="21" customHeight="1">
      <c r="A137" s="130">
        <v>28</v>
      </c>
      <c r="B137" s="49" t="s">
        <v>179</v>
      </c>
      <c r="C137" s="131" t="s">
        <v>80</v>
      </c>
      <c r="D137" s="42">
        <v>2.01</v>
      </c>
    </row>
    <row r="138" spans="1:4" ht="21" customHeight="1">
      <c r="A138" s="130">
        <v>29</v>
      </c>
      <c r="B138" s="49" t="s">
        <v>179</v>
      </c>
      <c r="C138" s="131" t="s">
        <v>81</v>
      </c>
      <c r="D138" s="42">
        <v>1.2</v>
      </c>
    </row>
    <row r="139" spans="1:4" ht="21" customHeight="1">
      <c r="A139" s="130">
        <v>30</v>
      </c>
      <c r="B139" s="49" t="s">
        <v>179</v>
      </c>
      <c r="C139" s="131" t="s">
        <v>72</v>
      </c>
      <c r="D139" s="42">
        <v>1.8</v>
      </c>
    </row>
    <row r="140" spans="1:4" ht="21" customHeight="1">
      <c r="A140" s="130">
        <v>31</v>
      </c>
      <c r="B140" s="49" t="s">
        <v>179</v>
      </c>
      <c r="C140" s="131" t="s">
        <v>88</v>
      </c>
      <c r="D140" s="42">
        <v>1.7</v>
      </c>
    </row>
    <row r="141" spans="1:4" ht="21" customHeight="1">
      <c r="A141" s="130">
        <v>32</v>
      </c>
      <c r="B141" s="49" t="s">
        <v>179</v>
      </c>
      <c r="C141" s="131" t="s">
        <v>80</v>
      </c>
      <c r="D141" s="42">
        <v>3</v>
      </c>
    </row>
    <row r="142" spans="1:4" ht="21" customHeight="1">
      <c r="A142" s="130">
        <v>33</v>
      </c>
      <c r="B142" s="49" t="s">
        <v>179</v>
      </c>
      <c r="C142" s="131" t="s">
        <v>89</v>
      </c>
      <c r="D142" s="42">
        <v>3</v>
      </c>
    </row>
    <row r="143" spans="1:4" ht="21" customHeight="1">
      <c r="A143" s="130">
        <v>34</v>
      </c>
      <c r="B143" s="49" t="s">
        <v>179</v>
      </c>
      <c r="C143" s="131" t="s">
        <v>90</v>
      </c>
      <c r="D143" s="42">
        <v>0.87</v>
      </c>
    </row>
    <row r="144" spans="1:4" ht="21" customHeight="1">
      <c r="A144" s="130">
        <v>35</v>
      </c>
      <c r="B144" s="49" t="s">
        <v>179</v>
      </c>
      <c r="C144" s="131" t="s">
        <v>81</v>
      </c>
      <c r="D144" s="42">
        <v>2.22</v>
      </c>
    </row>
    <row r="145" spans="1:4" ht="21" customHeight="1">
      <c r="A145" s="130">
        <v>36</v>
      </c>
      <c r="B145" s="49" t="s">
        <v>179</v>
      </c>
      <c r="C145" s="131" t="s">
        <v>103</v>
      </c>
      <c r="D145" s="42">
        <v>1.24</v>
      </c>
    </row>
    <row r="146" spans="1:4" ht="21" customHeight="1">
      <c r="A146" s="130">
        <v>37</v>
      </c>
      <c r="B146" s="49" t="s">
        <v>179</v>
      </c>
      <c r="C146" s="131" t="s">
        <v>104</v>
      </c>
      <c r="D146" s="42">
        <v>0.56</v>
      </c>
    </row>
    <row r="147" spans="1:4" ht="21" customHeight="1">
      <c r="A147" s="130">
        <v>38</v>
      </c>
      <c r="B147" s="60" t="s">
        <v>179</v>
      </c>
      <c r="C147" s="131" t="s">
        <v>108</v>
      </c>
      <c r="D147" s="42">
        <v>3</v>
      </c>
    </row>
    <row r="148" spans="1:4" ht="21" customHeight="1">
      <c r="A148" s="130">
        <v>39</v>
      </c>
      <c r="B148" s="49" t="s">
        <v>539</v>
      </c>
      <c r="C148" s="131" t="s">
        <v>84</v>
      </c>
      <c r="D148" s="42">
        <v>2.65</v>
      </c>
    </row>
    <row r="149" spans="1:5" ht="21" customHeight="1">
      <c r="A149" s="6"/>
      <c r="B149" s="4" t="s">
        <v>934</v>
      </c>
      <c r="C149" s="6"/>
      <c r="D149" s="32">
        <f>SUM(D150:D158)</f>
        <v>156.24</v>
      </c>
      <c r="E149" s="99"/>
    </row>
    <row r="150" spans="1:4" ht="32.25" customHeight="1">
      <c r="A150" s="130">
        <v>1</v>
      </c>
      <c r="B150" s="60" t="s">
        <v>909</v>
      </c>
      <c r="C150" s="132" t="s">
        <v>88</v>
      </c>
      <c r="D150" s="42">
        <v>1</v>
      </c>
    </row>
    <row r="151" spans="1:4" ht="21" customHeight="1">
      <c r="A151" s="130">
        <v>2</v>
      </c>
      <c r="B151" s="7" t="s">
        <v>1372</v>
      </c>
      <c r="C151" s="6" t="s">
        <v>440</v>
      </c>
      <c r="D151" s="42">
        <v>16</v>
      </c>
    </row>
    <row r="152" spans="1:4" ht="21" customHeight="1">
      <c r="A152" s="130">
        <v>3</v>
      </c>
      <c r="B152" s="12" t="s">
        <v>953</v>
      </c>
      <c r="C152" s="6" t="s">
        <v>954</v>
      </c>
      <c r="D152" s="42">
        <v>1.4</v>
      </c>
    </row>
    <row r="153" spans="1:4" ht="21" customHeight="1">
      <c r="A153" s="130">
        <v>4</v>
      </c>
      <c r="B153" s="60" t="s">
        <v>1095</v>
      </c>
      <c r="C153" s="131" t="s">
        <v>69</v>
      </c>
      <c r="D153" s="42">
        <v>0.49</v>
      </c>
    </row>
    <row r="154" spans="1:4" ht="21" customHeight="1">
      <c r="A154" s="130">
        <v>5</v>
      </c>
      <c r="B154" s="49" t="s">
        <v>179</v>
      </c>
      <c r="C154" s="6" t="s">
        <v>964</v>
      </c>
      <c r="D154" s="42">
        <v>2.4</v>
      </c>
    </row>
    <row r="155" spans="1:4" ht="21" customHeight="1">
      <c r="A155" s="130">
        <v>6</v>
      </c>
      <c r="B155" s="49" t="s">
        <v>179</v>
      </c>
      <c r="C155" s="6" t="s">
        <v>92</v>
      </c>
      <c r="D155" s="42">
        <v>1</v>
      </c>
    </row>
    <row r="156" spans="1:4" ht="21" customHeight="1">
      <c r="A156" s="130">
        <v>7</v>
      </c>
      <c r="B156" s="49" t="s">
        <v>1358</v>
      </c>
      <c r="C156" s="6" t="s">
        <v>66</v>
      </c>
      <c r="D156" s="42">
        <v>8.95</v>
      </c>
    </row>
    <row r="157" spans="1:4" ht="21" customHeight="1">
      <c r="A157" s="130">
        <v>9</v>
      </c>
      <c r="B157" s="49" t="s">
        <v>1359</v>
      </c>
      <c r="C157" s="6" t="s">
        <v>88</v>
      </c>
      <c r="D157" s="42">
        <v>45</v>
      </c>
    </row>
    <row r="158" spans="1:4" ht="21" customHeight="1">
      <c r="A158" s="130">
        <v>10</v>
      </c>
      <c r="B158" s="49" t="s">
        <v>1360</v>
      </c>
      <c r="C158" s="6" t="s">
        <v>66</v>
      </c>
      <c r="D158" s="42">
        <v>80</v>
      </c>
    </row>
    <row r="159" spans="1:4" s="114" customFormat="1" ht="21" customHeight="1">
      <c r="A159" s="2" t="s">
        <v>110</v>
      </c>
      <c r="B159" s="1" t="s">
        <v>155</v>
      </c>
      <c r="C159" s="2"/>
      <c r="D159" s="122">
        <f>D160+D191</f>
        <v>116.08999999999999</v>
      </c>
    </row>
    <row r="160" spans="1:5" s="68" customFormat="1" ht="21" customHeight="1">
      <c r="A160" s="33"/>
      <c r="B160" s="4" t="s">
        <v>908</v>
      </c>
      <c r="C160" s="67"/>
      <c r="D160" s="107">
        <f>SUM(D161:D190)</f>
        <v>94.82</v>
      </c>
      <c r="E160" s="58"/>
    </row>
    <row r="161" spans="1:5" ht="38.25" customHeight="1">
      <c r="A161" s="6">
        <v>1</v>
      </c>
      <c r="B161" s="12" t="s">
        <v>145</v>
      </c>
      <c r="C161" s="6" t="s">
        <v>1321</v>
      </c>
      <c r="D161" s="42">
        <v>7.17</v>
      </c>
      <c r="E161" s="99"/>
    </row>
    <row r="162" spans="1:4" ht="36.75" customHeight="1">
      <c r="A162" s="6">
        <v>2</v>
      </c>
      <c r="B162" s="12" t="s">
        <v>116</v>
      </c>
      <c r="C162" s="6" t="s">
        <v>1320</v>
      </c>
      <c r="D162" s="42">
        <v>4.72</v>
      </c>
    </row>
    <row r="163" spans="1:4" ht="21" customHeight="1">
      <c r="A163" s="6">
        <v>3</v>
      </c>
      <c r="B163" s="12" t="s">
        <v>117</v>
      </c>
      <c r="C163" s="6" t="s">
        <v>118</v>
      </c>
      <c r="D163" s="42">
        <v>0.7100000000000001</v>
      </c>
    </row>
    <row r="164" spans="1:4" ht="21" customHeight="1">
      <c r="A164" s="6">
        <v>4</v>
      </c>
      <c r="B164" s="12" t="s">
        <v>117</v>
      </c>
      <c r="C164" s="6" t="s">
        <v>119</v>
      </c>
      <c r="D164" s="42">
        <v>0.16</v>
      </c>
    </row>
    <row r="165" spans="1:5" s="62" customFormat="1" ht="33.75" customHeight="1">
      <c r="A165" s="6">
        <v>5</v>
      </c>
      <c r="B165" s="17" t="s">
        <v>991</v>
      </c>
      <c r="C165" s="6" t="s">
        <v>1283</v>
      </c>
      <c r="D165" s="42">
        <v>19.12</v>
      </c>
      <c r="E165" s="56"/>
    </row>
    <row r="166" spans="1:4" ht="39.75" customHeight="1">
      <c r="A166" s="6">
        <v>6</v>
      </c>
      <c r="B166" s="12" t="s">
        <v>120</v>
      </c>
      <c r="C166" s="29" t="s">
        <v>1309</v>
      </c>
      <c r="D166" s="42">
        <v>6.26</v>
      </c>
    </row>
    <row r="167" spans="1:4" ht="21" customHeight="1">
      <c r="A167" s="6">
        <v>7</v>
      </c>
      <c r="B167" s="12" t="s">
        <v>122</v>
      </c>
      <c r="C167" s="6" t="s">
        <v>123</v>
      </c>
      <c r="D167" s="42">
        <v>1.7</v>
      </c>
    </row>
    <row r="168" spans="1:4" ht="21" customHeight="1">
      <c r="A168" s="6">
        <v>8</v>
      </c>
      <c r="B168" s="12" t="s">
        <v>124</v>
      </c>
      <c r="C168" s="6" t="s">
        <v>125</v>
      </c>
      <c r="D168" s="42">
        <v>2.1</v>
      </c>
    </row>
    <row r="169" spans="1:4" ht="48.75" customHeight="1">
      <c r="A169" s="6">
        <v>9</v>
      </c>
      <c r="B169" s="12" t="s">
        <v>126</v>
      </c>
      <c r="C169" s="6" t="s">
        <v>450</v>
      </c>
      <c r="D169" s="42">
        <v>3.5</v>
      </c>
    </row>
    <row r="170" spans="1:4" ht="21" customHeight="1">
      <c r="A170" s="6">
        <v>10</v>
      </c>
      <c r="B170" s="12" t="s">
        <v>128</v>
      </c>
      <c r="C170" s="6" t="s">
        <v>119</v>
      </c>
      <c r="D170" s="42">
        <v>0.01</v>
      </c>
    </row>
    <row r="171" spans="1:4" ht="41.25" customHeight="1">
      <c r="A171" s="6">
        <v>11</v>
      </c>
      <c r="B171" s="31" t="s">
        <v>129</v>
      </c>
      <c r="C171" s="29" t="s">
        <v>130</v>
      </c>
      <c r="D171" s="42">
        <v>0.12</v>
      </c>
    </row>
    <row r="172" spans="1:4" ht="34.5" customHeight="1">
      <c r="A172" s="6">
        <v>12</v>
      </c>
      <c r="B172" s="12" t="s">
        <v>131</v>
      </c>
      <c r="C172" s="6" t="s">
        <v>132</v>
      </c>
      <c r="D172" s="42">
        <v>0.03</v>
      </c>
    </row>
    <row r="173" spans="1:4" ht="21" customHeight="1">
      <c r="A173" s="6">
        <v>13</v>
      </c>
      <c r="B173" s="12" t="s">
        <v>135</v>
      </c>
      <c r="C173" s="6" t="s">
        <v>136</v>
      </c>
      <c r="D173" s="42">
        <v>1.2700000000000002</v>
      </c>
    </row>
    <row r="174" spans="1:4" ht="21" customHeight="1">
      <c r="A174" s="6">
        <v>14</v>
      </c>
      <c r="B174" s="60" t="s">
        <v>179</v>
      </c>
      <c r="C174" s="6" t="s">
        <v>137</v>
      </c>
      <c r="D174" s="42">
        <v>1.5</v>
      </c>
    </row>
    <row r="175" spans="1:4" ht="21" customHeight="1">
      <c r="A175" s="6">
        <v>15</v>
      </c>
      <c r="B175" s="60" t="s">
        <v>179</v>
      </c>
      <c r="C175" s="6" t="s">
        <v>134</v>
      </c>
      <c r="D175" s="42">
        <v>1.44</v>
      </c>
    </row>
    <row r="176" spans="1:4" ht="21" customHeight="1">
      <c r="A176" s="6">
        <v>16</v>
      </c>
      <c r="B176" s="60" t="s">
        <v>179</v>
      </c>
      <c r="C176" s="6" t="s">
        <v>138</v>
      </c>
      <c r="D176" s="42">
        <v>1.37</v>
      </c>
    </row>
    <row r="177" spans="1:4" ht="21" customHeight="1">
      <c r="A177" s="6">
        <v>17</v>
      </c>
      <c r="B177" s="60" t="s">
        <v>179</v>
      </c>
      <c r="C177" s="6" t="s">
        <v>139</v>
      </c>
      <c r="D177" s="42">
        <v>6.41</v>
      </c>
    </row>
    <row r="178" spans="1:4" ht="21" customHeight="1">
      <c r="A178" s="6">
        <v>18</v>
      </c>
      <c r="B178" s="60" t="s">
        <v>179</v>
      </c>
      <c r="C178" s="6" t="s">
        <v>118</v>
      </c>
      <c r="D178" s="42">
        <v>6.33</v>
      </c>
    </row>
    <row r="179" spans="1:4" ht="21" customHeight="1">
      <c r="A179" s="6">
        <v>19</v>
      </c>
      <c r="B179" s="60" t="s">
        <v>179</v>
      </c>
      <c r="C179" s="6" t="s">
        <v>123</v>
      </c>
      <c r="D179" s="42">
        <v>2.23</v>
      </c>
    </row>
    <row r="180" spans="1:4" ht="21" customHeight="1">
      <c r="A180" s="6">
        <v>20</v>
      </c>
      <c r="B180" s="60" t="s">
        <v>179</v>
      </c>
      <c r="C180" s="6" t="s">
        <v>140</v>
      </c>
      <c r="D180" s="42">
        <v>1.64</v>
      </c>
    </row>
    <row r="181" spans="1:4" ht="21" customHeight="1">
      <c r="A181" s="6">
        <v>21</v>
      </c>
      <c r="B181" s="60" t="s">
        <v>179</v>
      </c>
      <c r="C181" s="6" t="s">
        <v>141</v>
      </c>
      <c r="D181" s="42">
        <v>2.88</v>
      </c>
    </row>
    <row r="182" spans="1:4" ht="21" customHeight="1">
      <c r="A182" s="6">
        <v>22</v>
      </c>
      <c r="B182" s="60" t="s">
        <v>179</v>
      </c>
      <c r="C182" s="6" t="s">
        <v>142</v>
      </c>
      <c r="D182" s="42">
        <v>1.5899999999999999</v>
      </c>
    </row>
    <row r="183" spans="1:4" ht="21" customHeight="1">
      <c r="A183" s="6">
        <v>23</v>
      </c>
      <c r="B183" s="60" t="s">
        <v>179</v>
      </c>
      <c r="C183" s="6" t="s">
        <v>136</v>
      </c>
      <c r="D183" s="42">
        <v>2.21</v>
      </c>
    </row>
    <row r="184" spans="1:4" ht="21" customHeight="1">
      <c r="A184" s="6">
        <v>24</v>
      </c>
      <c r="B184" s="12" t="s">
        <v>143</v>
      </c>
      <c r="C184" s="6" t="s">
        <v>136</v>
      </c>
      <c r="D184" s="42">
        <v>5</v>
      </c>
    </row>
    <row r="185" spans="1:4" ht="21" customHeight="1">
      <c r="A185" s="6">
        <v>25</v>
      </c>
      <c r="B185" s="60" t="s">
        <v>179</v>
      </c>
      <c r="C185" s="6" t="s">
        <v>133</v>
      </c>
      <c r="D185" s="42">
        <v>0.17</v>
      </c>
    </row>
    <row r="186" spans="1:4" ht="21" customHeight="1">
      <c r="A186" s="6">
        <v>26</v>
      </c>
      <c r="B186" s="60" t="s">
        <v>179</v>
      </c>
      <c r="C186" s="6" t="s">
        <v>144</v>
      </c>
      <c r="D186" s="42">
        <v>0.67</v>
      </c>
    </row>
    <row r="187" spans="1:4" ht="21" customHeight="1">
      <c r="A187" s="6">
        <v>27</v>
      </c>
      <c r="B187" s="60" t="s">
        <v>179</v>
      </c>
      <c r="C187" s="6" t="s">
        <v>125</v>
      </c>
      <c r="D187" s="42">
        <v>2.16</v>
      </c>
    </row>
    <row r="188" spans="1:26" ht="34.5" customHeight="1">
      <c r="A188" s="6">
        <v>28</v>
      </c>
      <c r="B188" s="85" t="s">
        <v>942</v>
      </c>
      <c r="C188" s="6" t="s">
        <v>119</v>
      </c>
      <c r="D188" s="29">
        <v>4.8</v>
      </c>
      <c r="E188" s="99"/>
      <c r="F188" s="57"/>
      <c r="G188" s="57"/>
      <c r="H188" s="57"/>
      <c r="I188" s="57"/>
      <c r="J188" s="57"/>
      <c r="K188" s="57"/>
      <c r="L188" s="57"/>
      <c r="M188" s="57"/>
      <c r="N188" s="57"/>
      <c r="O188" s="57"/>
      <c r="P188" s="57"/>
      <c r="Q188" s="57"/>
      <c r="R188" s="57"/>
      <c r="S188" s="57"/>
      <c r="T188" s="57"/>
      <c r="U188" s="57"/>
      <c r="V188" s="57"/>
      <c r="W188" s="57"/>
      <c r="X188" s="57"/>
      <c r="Y188" s="57"/>
      <c r="Z188" s="57"/>
    </row>
    <row r="189" spans="1:26" ht="34.5" customHeight="1">
      <c r="A189" s="6">
        <v>29</v>
      </c>
      <c r="B189" s="85" t="s">
        <v>943</v>
      </c>
      <c r="C189" s="6" t="s">
        <v>119</v>
      </c>
      <c r="D189" s="29">
        <v>4.8</v>
      </c>
      <c r="E189" s="99"/>
      <c r="F189" s="57"/>
      <c r="G189" s="57"/>
      <c r="H189" s="57"/>
      <c r="I189" s="57"/>
      <c r="J189" s="57"/>
      <c r="K189" s="57"/>
      <c r="L189" s="57"/>
      <c r="M189" s="57"/>
      <c r="N189" s="57"/>
      <c r="O189" s="57"/>
      <c r="P189" s="57"/>
      <c r="Q189" s="57"/>
      <c r="R189" s="57"/>
      <c r="S189" s="57"/>
      <c r="T189" s="57"/>
      <c r="U189" s="57"/>
      <c r="V189" s="57"/>
      <c r="W189" s="57"/>
      <c r="X189" s="57"/>
      <c r="Y189" s="57"/>
      <c r="Z189" s="57"/>
    </row>
    <row r="190" spans="1:5" ht="21" customHeight="1">
      <c r="A190" s="6">
        <v>30</v>
      </c>
      <c r="B190" s="60" t="s">
        <v>179</v>
      </c>
      <c r="C190" s="6" t="s">
        <v>119</v>
      </c>
      <c r="D190" s="42">
        <v>2.7499999999999996</v>
      </c>
      <c r="E190" s="99"/>
    </row>
    <row r="191" spans="1:5" ht="21" customHeight="1">
      <c r="A191" s="6"/>
      <c r="B191" s="4" t="s">
        <v>934</v>
      </c>
      <c r="C191" s="6"/>
      <c r="D191" s="32">
        <f>SUM(D192:D206)</f>
        <v>21.27</v>
      </c>
      <c r="E191" s="99"/>
    </row>
    <row r="192" spans="1:4" ht="21" customHeight="1">
      <c r="A192" s="6">
        <v>1</v>
      </c>
      <c r="B192" s="12" t="s">
        <v>322</v>
      </c>
      <c r="C192" s="6" t="s">
        <v>123</v>
      </c>
      <c r="D192" s="42">
        <v>2.99</v>
      </c>
    </row>
    <row r="193" spans="1:4" ht="21" customHeight="1">
      <c r="A193" s="6">
        <v>2</v>
      </c>
      <c r="B193" s="12" t="s">
        <v>951</v>
      </c>
      <c r="C193" s="6" t="s">
        <v>137</v>
      </c>
      <c r="D193" s="42">
        <v>0.35</v>
      </c>
    </row>
    <row r="194" spans="1:4" ht="21" customHeight="1">
      <c r="A194" s="6">
        <v>3</v>
      </c>
      <c r="B194" s="12" t="s">
        <v>146</v>
      </c>
      <c r="C194" s="6" t="s">
        <v>118</v>
      </c>
      <c r="D194" s="42">
        <v>0.14</v>
      </c>
    </row>
    <row r="195" spans="1:4" ht="36.75" customHeight="1">
      <c r="A195" s="6">
        <v>4</v>
      </c>
      <c r="B195" s="12" t="s">
        <v>147</v>
      </c>
      <c r="C195" s="6" t="s">
        <v>1322</v>
      </c>
      <c r="D195" s="42">
        <v>0.5</v>
      </c>
    </row>
    <row r="196" spans="1:4" ht="36.75" customHeight="1">
      <c r="A196" s="6">
        <v>5</v>
      </c>
      <c r="B196" s="12" t="s">
        <v>148</v>
      </c>
      <c r="C196" s="6" t="s">
        <v>1323</v>
      </c>
      <c r="D196" s="42">
        <v>0.5</v>
      </c>
    </row>
    <row r="197" spans="1:4" ht="21" customHeight="1">
      <c r="A197" s="6">
        <v>6</v>
      </c>
      <c r="B197" s="12" t="s">
        <v>149</v>
      </c>
      <c r="C197" s="6" t="s">
        <v>141</v>
      </c>
      <c r="D197" s="42">
        <v>0.1</v>
      </c>
    </row>
    <row r="198" spans="1:4" ht="21" customHeight="1">
      <c r="A198" s="6">
        <v>7</v>
      </c>
      <c r="B198" s="12" t="s">
        <v>151</v>
      </c>
      <c r="C198" s="6" t="s">
        <v>941</v>
      </c>
      <c r="D198" s="42">
        <v>0.24</v>
      </c>
    </row>
    <row r="199" spans="1:4" ht="21" customHeight="1">
      <c r="A199" s="6">
        <v>8</v>
      </c>
      <c r="B199" s="12" t="s">
        <v>952</v>
      </c>
      <c r="C199" s="6" t="s">
        <v>119</v>
      </c>
      <c r="D199" s="42">
        <v>0.34</v>
      </c>
    </row>
    <row r="200" spans="1:26" ht="21" customHeight="1">
      <c r="A200" s="6">
        <v>9</v>
      </c>
      <c r="B200" s="12" t="s">
        <v>152</v>
      </c>
      <c r="C200" s="6" t="s">
        <v>941</v>
      </c>
      <c r="D200" s="29">
        <v>0.48</v>
      </c>
      <c r="E200" s="99"/>
      <c r="F200" s="61"/>
      <c r="G200" s="61"/>
      <c r="H200" s="61"/>
      <c r="I200" s="61"/>
      <c r="J200" s="61"/>
      <c r="K200" s="61"/>
      <c r="L200" s="61"/>
      <c r="M200" s="61"/>
      <c r="N200" s="61"/>
      <c r="O200" s="61"/>
      <c r="P200" s="61"/>
      <c r="Q200" s="61"/>
      <c r="R200" s="61"/>
      <c r="S200" s="61"/>
      <c r="T200" s="61"/>
      <c r="U200" s="61"/>
      <c r="V200" s="61"/>
      <c r="W200" s="57"/>
      <c r="X200" s="61"/>
      <c r="Y200" s="61"/>
      <c r="Z200" s="61"/>
    </row>
    <row r="201" spans="1:4" ht="21" customHeight="1">
      <c r="A201" s="6">
        <v>10</v>
      </c>
      <c r="B201" s="12" t="s">
        <v>940</v>
      </c>
      <c r="C201" s="6" t="s">
        <v>941</v>
      </c>
      <c r="D201" s="42">
        <v>1.29</v>
      </c>
    </row>
    <row r="202" spans="1:4" ht="21" customHeight="1">
      <c r="A202" s="6">
        <v>11</v>
      </c>
      <c r="B202" s="12" t="s">
        <v>945</v>
      </c>
      <c r="C202" s="6" t="s">
        <v>119</v>
      </c>
      <c r="D202" s="42">
        <v>0.2</v>
      </c>
    </row>
    <row r="203" spans="1:4" ht="21" customHeight="1">
      <c r="A203" s="6">
        <v>12</v>
      </c>
      <c r="B203" s="12" t="s">
        <v>154</v>
      </c>
      <c r="C203" s="6" t="s">
        <v>139</v>
      </c>
      <c r="D203" s="42">
        <v>0.29</v>
      </c>
    </row>
    <row r="204" spans="1:4" ht="21" customHeight="1">
      <c r="A204" s="6">
        <v>13</v>
      </c>
      <c r="B204" s="60" t="s">
        <v>179</v>
      </c>
      <c r="C204" s="6" t="s">
        <v>140</v>
      </c>
      <c r="D204" s="42">
        <v>4.9</v>
      </c>
    </row>
    <row r="205" spans="1:4" ht="21" customHeight="1">
      <c r="A205" s="6">
        <v>14</v>
      </c>
      <c r="B205" s="60" t="s">
        <v>179</v>
      </c>
      <c r="C205" s="6" t="s">
        <v>137</v>
      </c>
      <c r="D205" s="42">
        <v>4.9</v>
      </c>
    </row>
    <row r="206" spans="1:4" ht="21" customHeight="1">
      <c r="A206" s="6">
        <v>15</v>
      </c>
      <c r="B206" s="60" t="s">
        <v>179</v>
      </c>
      <c r="C206" s="6" t="s">
        <v>144</v>
      </c>
      <c r="D206" s="42">
        <v>4.05</v>
      </c>
    </row>
    <row r="207" spans="1:4" s="114" customFormat="1" ht="21" customHeight="1">
      <c r="A207" s="2" t="s">
        <v>156</v>
      </c>
      <c r="B207" s="1" t="s">
        <v>159</v>
      </c>
      <c r="C207" s="2"/>
      <c r="D207" s="122">
        <f>D208+D239</f>
        <v>222.67</v>
      </c>
    </row>
    <row r="208" spans="1:5" s="68" customFormat="1" ht="21" customHeight="1">
      <c r="A208" s="33"/>
      <c r="B208" s="4" t="s">
        <v>908</v>
      </c>
      <c r="C208" s="67"/>
      <c r="D208" s="107">
        <f>SUM(D209:D238)</f>
        <v>127.98999999999998</v>
      </c>
      <c r="E208" s="58"/>
    </row>
    <row r="209" spans="1:4" ht="21" customHeight="1">
      <c r="A209" s="6">
        <v>1</v>
      </c>
      <c r="B209" s="12" t="s">
        <v>161</v>
      </c>
      <c r="C209" s="29" t="s">
        <v>569</v>
      </c>
      <c r="D209" s="42">
        <v>0.6</v>
      </c>
    </row>
    <row r="210" spans="1:4" ht="21" customHeight="1">
      <c r="A210" s="6">
        <v>2</v>
      </c>
      <c r="B210" s="31" t="s">
        <v>1324</v>
      </c>
      <c r="C210" s="29" t="s">
        <v>571</v>
      </c>
      <c r="D210" s="42">
        <v>0.08</v>
      </c>
    </row>
    <row r="211" spans="1:4" ht="21" customHeight="1">
      <c r="A211" s="6">
        <v>3</v>
      </c>
      <c r="B211" s="12" t="s">
        <v>162</v>
      </c>
      <c r="C211" s="6" t="s">
        <v>790</v>
      </c>
      <c r="D211" s="42">
        <v>1.7</v>
      </c>
    </row>
    <row r="212" spans="1:4" ht="21" customHeight="1">
      <c r="A212" s="6">
        <v>4</v>
      </c>
      <c r="B212" s="12" t="s">
        <v>323</v>
      </c>
      <c r="C212" s="6" t="s">
        <v>569</v>
      </c>
      <c r="D212" s="42">
        <v>4.99</v>
      </c>
    </row>
    <row r="213" spans="1:4" ht="48.75" customHeight="1">
      <c r="A213" s="6">
        <v>5</v>
      </c>
      <c r="B213" s="12" t="s">
        <v>163</v>
      </c>
      <c r="C213" s="157" t="s">
        <v>791</v>
      </c>
      <c r="D213" s="42">
        <v>10.31</v>
      </c>
    </row>
    <row r="214" spans="1:4" ht="35.25" customHeight="1">
      <c r="A214" s="6">
        <v>6</v>
      </c>
      <c r="B214" s="12" t="s">
        <v>164</v>
      </c>
      <c r="C214" s="6" t="s">
        <v>1155</v>
      </c>
      <c r="D214" s="42">
        <v>8.73</v>
      </c>
    </row>
    <row r="215" spans="1:4" ht="21" customHeight="1">
      <c r="A215" s="6">
        <v>7</v>
      </c>
      <c r="B215" s="12" t="s">
        <v>447</v>
      </c>
      <c r="C215" s="6" t="s">
        <v>792</v>
      </c>
      <c r="D215" s="42">
        <v>0.19</v>
      </c>
    </row>
    <row r="216" spans="1:4" ht="36" customHeight="1">
      <c r="A216" s="6">
        <v>8</v>
      </c>
      <c r="B216" s="12" t="s">
        <v>166</v>
      </c>
      <c r="C216" s="6" t="s">
        <v>1325</v>
      </c>
      <c r="D216" s="42">
        <v>47.59</v>
      </c>
    </row>
    <row r="217" spans="1:4" ht="21" customHeight="1">
      <c r="A217" s="6">
        <v>9</v>
      </c>
      <c r="B217" s="12" t="s">
        <v>167</v>
      </c>
      <c r="C217" s="29" t="s">
        <v>571</v>
      </c>
      <c r="D217" s="42">
        <v>0.82</v>
      </c>
    </row>
    <row r="218" spans="1:4" ht="21" customHeight="1">
      <c r="A218" s="6">
        <v>10</v>
      </c>
      <c r="B218" s="12" t="s">
        <v>168</v>
      </c>
      <c r="C218" s="29" t="s">
        <v>793</v>
      </c>
      <c r="D218" s="42">
        <v>0.72</v>
      </c>
    </row>
    <row r="219" spans="1:4" ht="21" customHeight="1">
      <c r="A219" s="6">
        <v>11</v>
      </c>
      <c r="B219" s="12" t="s">
        <v>169</v>
      </c>
      <c r="C219" s="6" t="s">
        <v>571</v>
      </c>
      <c r="D219" s="42">
        <v>0.19</v>
      </c>
    </row>
    <row r="220" spans="1:4" ht="21" customHeight="1">
      <c r="A220" s="6">
        <v>12</v>
      </c>
      <c r="B220" s="60" t="s">
        <v>179</v>
      </c>
      <c r="C220" s="6" t="s">
        <v>794</v>
      </c>
      <c r="D220" s="42">
        <v>1.52</v>
      </c>
    </row>
    <row r="221" spans="1:4" ht="21" customHeight="1">
      <c r="A221" s="6">
        <v>13</v>
      </c>
      <c r="B221" s="60" t="s">
        <v>179</v>
      </c>
      <c r="C221" s="6" t="s">
        <v>573</v>
      </c>
      <c r="D221" s="42">
        <v>2.34</v>
      </c>
    </row>
    <row r="222" spans="1:4" ht="21" customHeight="1">
      <c r="A222" s="6">
        <v>14</v>
      </c>
      <c r="B222" s="47" t="s">
        <v>170</v>
      </c>
      <c r="C222" s="6" t="s">
        <v>573</v>
      </c>
      <c r="D222" s="42">
        <v>2.5999999999999996</v>
      </c>
    </row>
    <row r="223" spans="1:4" ht="21" customHeight="1">
      <c r="A223" s="6">
        <v>15</v>
      </c>
      <c r="B223" s="60" t="s">
        <v>179</v>
      </c>
      <c r="C223" s="6" t="s">
        <v>569</v>
      </c>
      <c r="D223" s="42">
        <v>4.54</v>
      </c>
    </row>
    <row r="224" spans="1:4" ht="21" customHeight="1">
      <c r="A224" s="6">
        <v>16</v>
      </c>
      <c r="B224" s="60" t="s">
        <v>179</v>
      </c>
      <c r="C224" s="6" t="s">
        <v>790</v>
      </c>
      <c r="D224" s="42">
        <v>0.62</v>
      </c>
    </row>
    <row r="225" spans="1:4" ht="21" customHeight="1">
      <c r="A225" s="6">
        <v>17</v>
      </c>
      <c r="B225" s="12" t="s">
        <v>171</v>
      </c>
      <c r="C225" s="6" t="s">
        <v>790</v>
      </c>
      <c r="D225" s="42">
        <v>4.25</v>
      </c>
    </row>
    <row r="226" spans="1:4" ht="21" customHeight="1">
      <c r="A226" s="6">
        <v>18</v>
      </c>
      <c r="B226" s="12" t="s">
        <v>172</v>
      </c>
      <c r="C226" s="6" t="s">
        <v>790</v>
      </c>
      <c r="D226" s="42">
        <v>3.17</v>
      </c>
    </row>
    <row r="227" spans="1:4" s="63" customFormat="1" ht="21" customHeight="1">
      <c r="A227" s="6">
        <v>19</v>
      </c>
      <c r="B227" s="7" t="s">
        <v>1126</v>
      </c>
      <c r="C227" s="6" t="s">
        <v>572</v>
      </c>
      <c r="D227" s="29">
        <v>0.89</v>
      </c>
    </row>
    <row r="228" spans="1:4" ht="21" customHeight="1">
      <c r="A228" s="6">
        <v>20</v>
      </c>
      <c r="B228" s="12" t="s">
        <v>174</v>
      </c>
      <c r="C228" s="6" t="s">
        <v>572</v>
      </c>
      <c r="D228" s="42">
        <v>4.5</v>
      </c>
    </row>
    <row r="229" spans="1:4" ht="21" customHeight="1">
      <c r="A229" s="6">
        <v>21</v>
      </c>
      <c r="B229" s="60" t="s">
        <v>451</v>
      </c>
      <c r="C229" s="6" t="s">
        <v>572</v>
      </c>
      <c r="D229" s="42">
        <v>0.3</v>
      </c>
    </row>
    <row r="230" spans="1:4" ht="21" customHeight="1">
      <c r="A230" s="6">
        <v>22</v>
      </c>
      <c r="B230" s="60" t="s">
        <v>179</v>
      </c>
      <c r="C230" s="6" t="s">
        <v>795</v>
      </c>
      <c r="D230" s="42">
        <v>1</v>
      </c>
    </row>
    <row r="231" spans="1:4" ht="21" customHeight="1">
      <c r="A231" s="6">
        <v>23</v>
      </c>
      <c r="B231" s="12" t="s">
        <v>173</v>
      </c>
      <c r="C231" s="6" t="s">
        <v>792</v>
      </c>
      <c r="D231" s="42">
        <v>1.1</v>
      </c>
    </row>
    <row r="232" spans="1:4" ht="21" customHeight="1">
      <c r="A232" s="6">
        <v>24</v>
      </c>
      <c r="B232" s="60" t="s">
        <v>179</v>
      </c>
      <c r="C232" s="6" t="s">
        <v>792</v>
      </c>
      <c r="D232" s="42">
        <v>4.5</v>
      </c>
    </row>
    <row r="233" spans="1:4" ht="21" customHeight="1">
      <c r="A233" s="6">
        <v>25</v>
      </c>
      <c r="B233" s="60" t="s">
        <v>179</v>
      </c>
      <c r="C233" s="6" t="s">
        <v>796</v>
      </c>
      <c r="D233" s="42">
        <v>0.77</v>
      </c>
    </row>
    <row r="234" spans="1:4" ht="21" customHeight="1">
      <c r="A234" s="6">
        <v>26</v>
      </c>
      <c r="B234" s="60" t="s">
        <v>179</v>
      </c>
      <c r="C234" s="6" t="s">
        <v>165</v>
      </c>
      <c r="D234" s="42">
        <v>1.7</v>
      </c>
    </row>
    <row r="235" spans="1:4" ht="21" customHeight="1">
      <c r="A235" s="6">
        <v>27</v>
      </c>
      <c r="B235" s="60" t="s">
        <v>179</v>
      </c>
      <c r="C235" s="6" t="s">
        <v>797</v>
      </c>
      <c r="D235" s="42">
        <v>0.81</v>
      </c>
    </row>
    <row r="236" spans="1:4" ht="21" customHeight="1">
      <c r="A236" s="6">
        <v>28</v>
      </c>
      <c r="B236" s="60" t="s">
        <v>179</v>
      </c>
      <c r="C236" s="6" t="s">
        <v>793</v>
      </c>
      <c r="D236" s="42">
        <v>2.62</v>
      </c>
    </row>
    <row r="237" spans="1:4" ht="21" customHeight="1">
      <c r="A237" s="6">
        <v>29</v>
      </c>
      <c r="B237" s="60" t="s">
        <v>179</v>
      </c>
      <c r="C237" s="29" t="s">
        <v>571</v>
      </c>
      <c r="D237" s="42">
        <v>12.43</v>
      </c>
    </row>
    <row r="238" spans="1:4" ht="21" customHeight="1">
      <c r="A238" s="6">
        <v>30</v>
      </c>
      <c r="B238" s="60" t="s">
        <v>179</v>
      </c>
      <c r="C238" s="6" t="s">
        <v>798</v>
      </c>
      <c r="D238" s="42">
        <v>2.41</v>
      </c>
    </row>
    <row r="239" spans="1:5" ht="21" customHeight="1">
      <c r="A239" s="6"/>
      <c r="B239" s="4" t="s">
        <v>934</v>
      </c>
      <c r="C239" s="6"/>
      <c r="D239" s="32">
        <f>SUM(D240:D255)</f>
        <v>94.68</v>
      </c>
      <c r="E239" s="99"/>
    </row>
    <row r="240" spans="1:4" ht="21" customHeight="1">
      <c r="A240" s="6">
        <v>1</v>
      </c>
      <c r="B240" s="12" t="s">
        <v>175</v>
      </c>
      <c r="C240" s="6" t="s">
        <v>790</v>
      </c>
      <c r="D240" s="42">
        <v>1.4200000000000002</v>
      </c>
    </row>
    <row r="241" spans="1:4" ht="30.75" customHeight="1">
      <c r="A241" s="6">
        <v>2</v>
      </c>
      <c r="B241" s="12" t="s">
        <v>448</v>
      </c>
      <c r="C241" s="6" t="s">
        <v>1326</v>
      </c>
      <c r="D241" s="42">
        <v>1.7</v>
      </c>
    </row>
    <row r="242" spans="1:4" ht="34.5" customHeight="1">
      <c r="A242" s="6">
        <v>3</v>
      </c>
      <c r="B242" s="12" t="s">
        <v>1152</v>
      </c>
      <c r="C242" s="6" t="s">
        <v>1263</v>
      </c>
      <c r="D242" s="42">
        <v>12.25</v>
      </c>
    </row>
    <row r="243" spans="1:4" ht="33.75" customHeight="1">
      <c r="A243" s="6">
        <v>4</v>
      </c>
      <c r="B243" s="12" t="s">
        <v>1153</v>
      </c>
      <c r="C243" s="6" t="s">
        <v>1327</v>
      </c>
      <c r="D243" s="42">
        <v>2.53</v>
      </c>
    </row>
    <row r="244" spans="1:4" ht="21" customHeight="1">
      <c r="A244" s="6">
        <v>5</v>
      </c>
      <c r="B244" s="12" t="s">
        <v>178</v>
      </c>
      <c r="C244" s="29" t="s">
        <v>324</v>
      </c>
      <c r="D244" s="42">
        <v>1.41</v>
      </c>
    </row>
    <row r="245" spans="1:4" ht="38.25" customHeight="1">
      <c r="A245" s="6">
        <v>6</v>
      </c>
      <c r="B245" s="12" t="s">
        <v>1154</v>
      </c>
      <c r="C245" s="29" t="s">
        <v>324</v>
      </c>
      <c r="D245" s="42">
        <v>1</v>
      </c>
    </row>
    <row r="246" spans="1:5" s="62" customFormat="1" ht="36" customHeight="1">
      <c r="A246" s="6">
        <v>7</v>
      </c>
      <c r="B246" s="17" t="s">
        <v>991</v>
      </c>
      <c r="C246" s="6" t="s">
        <v>992</v>
      </c>
      <c r="D246" s="42">
        <v>32.7</v>
      </c>
      <c r="E246" s="56"/>
    </row>
    <row r="247" spans="1:4" ht="21" customHeight="1">
      <c r="A247" s="6">
        <v>8</v>
      </c>
      <c r="B247" s="60" t="s">
        <v>179</v>
      </c>
      <c r="C247" s="6" t="s">
        <v>573</v>
      </c>
      <c r="D247" s="42">
        <v>9.959999999999999</v>
      </c>
    </row>
    <row r="248" spans="1:4" ht="21" customHeight="1">
      <c r="A248" s="6">
        <v>9</v>
      </c>
      <c r="B248" s="60" t="s">
        <v>179</v>
      </c>
      <c r="C248" s="6" t="s">
        <v>569</v>
      </c>
      <c r="D248" s="42">
        <v>2.69</v>
      </c>
    </row>
    <row r="249" spans="1:4" ht="21" customHeight="1">
      <c r="A249" s="6">
        <v>10</v>
      </c>
      <c r="B249" s="60" t="s">
        <v>179</v>
      </c>
      <c r="C249" s="6" t="s">
        <v>790</v>
      </c>
      <c r="D249" s="42">
        <v>4.5600000000000005</v>
      </c>
    </row>
    <row r="250" spans="1:4" ht="21" customHeight="1">
      <c r="A250" s="6">
        <v>11</v>
      </c>
      <c r="B250" s="60" t="s">
        <v>179</v>
      </c>
      <c r="C250" s="6" t="s">
        <v>572</v>
      </c>
      <c r="D250" s="42">
        <v>4.82</v>
      </c>
    </row>
    <row r="251" spans="1:5" ht="21" customHeight="1">
      <c r="A251" s="6">
        <v>12</v>
      </c>
      <c r="B251" s="60" t="s">
        <v>179</v>
      </c>
      <c r="C251" s="6" t="s">
        <v>572</v>
      </c>
      <c r="D251" s="42">
        <v>3.67</v>
      </c>
      <c r="E251" s="57"/>
    </row>
    <row r="252" spans="1:5" ht="21" customHeight="1">
      <c r="A252" s="6">
        <v>13</v>
      </c>
      <c r="B252" s="60" t="s">
        <v>179</v>
      </c>
      <c r="C252" s="6" t="s">
        <v>165</v>
      </c>
      <c r="D252" s="42">
        <v>1.3</v>
      </c>
      <c r="E252" s="57"/>
    </row>
    <row r="253" spans="1:4" ht="21" customHeight="1">
      <c r="A253" s="6">
        <v>14</v>
      </c>
      <c r="B253" s="60" t="s">
        <v>179</v>
      </c>
      <c r="C253" s="6" t="s">
        <v>793</v>
      </c>
      <c r="D253" s="42">
        <v>4.96</v>
      </c>
    </row>
    <row r="254" spans="1:4" ht="21" customHeight="1">
      <c r="A254" s="6">
        <v>15</v>
      </c>
      <c r="B254" s="60" t="s">
        <v>179</v>
      </c>
      <c r="C254" s="6" t="s">
        <v>571</v>
      </c>
      <c r="D254" s="42">
        <v>8.41</v>
      </c>
    </row>
    <row r="255" spans="1:4" ht="21" customHeight="1">
      <c r="A255" s="6">
        <v>16</v>
      </c>
      <c r="B255" s="60" t="s">
        <v>179</v>
      </c>
      <c r="C255" s="29" t="s">
        <v>324</v>
      </c>
      <c r="D255" s="42">
        <v>1.3</v>
      </c>
    </row>
    <row r="256" spans="1:4" s="114" customFormat="1" ht="21" customHeight="1">
      <c r="A256" s="2" t="s">
        <v>160</v>
      </c>
      <c r="B256" s="1" t="s">
        <v>467</v>
      </c>
      <c r="C256" s="2"/>
      <c r="D256" s="122">
        <f>D257+D315</f>
        <v>181.98000000000002</v>
      </c>
    </row>
    <row r="257" spans="1:5" s="68" customFormat="1" ht="21" customHeight="1">
      <c r="A257" s="33"/>
      <c r="B257" s="4" t="s">
        <v>908</v>
      </c>
      <c r="C257" s="67"/>
      <c r="D257" s="107">
        <f>SUM(D258:D314)</f>
        <v>162.59000000000003</v>
      </c>
      <c r="E257" s="58"/>
    </row>
    <row r="258" spans="1:4" ht="36" customHeight="1">
      <c r="A258" s="6">
        <v>1</v>
      </c>
      <c r="B258" s="47" t="s">
        <v>470</v>
      </c>
      <c r="C258" s="53" t="s">
        <v>826</v>
      </c>
      <c r="D258" s="65">
        <v>2.5</v>
      </c>
    </row>
    <row r="259" spans="1:4" ht="38.25" customHeight="1">
      <c r="A259" s="6">
        <v>2</v>
      </c>
      <c r="B259" s="47" t="s">
        <v>471</v>
      </c>
      <c r="C259" s="53" t="s">
        <v>827</v>
      </c>
      <c r="D259" s="65">
        <v>1.23</v>
      </c>
    </row>
    <row r="260" spans="1:4" ht="35.25" customHeight="1">
      <c r="A260" s="6">
        <v>3</v>
      </c>
      <c r="B260" s="47" t="s">
        <v>472</v>
      </c>
      <c r="C260" s="53" t="s">
        <v>828</v>
      </c>
      <c r="D260" s="65">
        <v>3.45</v>
      </c>
    </row>
    <row r="261" spans="1:4" ht="21" customHeight="1">
      <c r="A261" s="6">
        <v>4</v>
      </c>
      <c r="B261" s="47" t="s">
        <v>473</v>
      </c>
      <c r="C261" s="53" t="s">
        <v>834</v>
      </c>
      <c r="D261" s="65">
        <v>2.4599999999999995</v>
      </c>
    </row>
    <row r="262" spans="1:4" ht="21" customHeight="1">
      <c r="A262" s="6">
        <v>5</v>
      </c>
      <c r="B262" s="47" t="s">
        <v>501</v>
      </c>
      <c r="C262" s="53" t="s">
        <v>834</v>
      </c>
      <c r="D262" s="65">
        <v>0.52</v>
      </c>
    </row>
    <row r="263" spans="1:4" ht="21" customHeight="1">
      <c r="A263" s="6">
        <v>6</v>
      </c>
      <c r="B263" s="47" t="s">
        <v>475</v>
      </c>
      <c r="C263" s="53" t="s">
        <v>834</v>
      </c>
      <c r="D263" s="65">
        <v>40</v>
      </c>
    </row>
    <row r="264" spans="1:4" ht="21" customHeight="1">
      <c r="A264" s="6">
        <v>7</v>
      </c>
      <c r="B264" s="47" t="s">
        <v>476</v>
      </c>
      <c r="C264" s="53" t="s">
        <v>838</v>
      </c>
      <c r="D264" s="65">
        <v>50</v>
      </c>
    </row>
    <row r="265" spans="1:4" ht="48.75" customHeight="1">
      <c r="A265" s="6">
        <v>8</v>
      </c>
      <c r="B265" s="47" t="s">
        <v>469</v>
      </c>
      <c r="C265" s="53" t="s">
        <v>861</v>
      </c>
      <c r="D265" s="65">
        <v>3.5299999999999994</v>
      </c>
    </row>
    <row r="266" spans="1:4" ht="37.5" customHeight="1">
      <c r="A266" s="6">
        <v>9</v>
      </c>
      <c r="B266" s="136" t="s">
        <v>478</v>
      </c>
      <c r="C266" s="137" t="s">
        <v>840</v>
      </c>
      <c r="D266" s="65">
        <v>0.27</v>
      </c>
    </row>
    <row r="267" spans="1:4" ht="36.75" customHeight="1">
      <c r="A267" s="6">
        <v>10</v>
      </c>
      <c r="B267" s="47" t="s">
        <v>479</v>
      </c>
      <c r="C267" s="135" t="s">
        <v>480</v>
      </c>
      <c r="D267" s="65">
        <v>0.06</v>
      </c>
    </row>
    <row r="268" spans="1:4" ht="36" customHeight="1">
      <c r="A268" s="6">
        <v>11</v>
      </c>
      <c r="B268" s="47" t="s">
        <v>481</v>
      </c>
      <c r="C268" s="135" t="s">
        <v>841</v>
      </c>
      <c r="D268" s="65">
        <v>0.03</v>
      </c>
    </row>
    <row r="269" spans="1:4" ht="54.75" customHeight="1">
      <c r="A269" s="6">
        <v>12</v>
      </c>
      <c r="B269" s="47" t="s">
        <v>482</v>
      </c>
      <c r="C269" s="135" t="s">
        <v>881</v>
      </c>
      <c r="D269" s="65">
        <v>0.05</v>
      </c>
    </row>
    <row r="270" spans="1:4" ht="53.25" customHeight="1">
      <c r="A270" s="6">
        <v>13</v>
      </c>
      <c r="B270" s="47" t="s">
        <v>483</v>
      </c>
      <c r="C270" s="135" t="s">
        <v>882</v>
      </c>
      <c r="D270" s="65">
        <v>0.08</v>
      </c>
    </row>
    <row r="271" spans="1:4" ht="71.25" customHeight="1">
      <c r="A271" s="6">
        <v>14</v>
      </c>
      <c r="B271" s="47" t="s">
        <v>484</v>
      </c>
      <c r="C271" s="135" t="s">
        <v>842</v>
      </c>
      <c r="D271" s="65">
        <v>1.54</v>
      </c>
    </row>
    <row r="272" spans="1:4" ht="67.5" customHeight="1">
      <c r="A272" s="6">
        <v>15</v>
      </c>
      <c r="B272" s="47" t="s">
        <v>484</v>
      </c>
      <c r="C272" s="135" t="s">
        <v>842</v>
      </c>
      <c r="D272" s="65">
        <v>2.54</v>
      </c>
    </row>
    <row r="273" spans="1:4" ht="84.75" customHeight="1">
      <c r="A273" s="6">
        <v>16</v>
      </c>
      <c r="B273" s="47" t="s">
        <v>485</v>
      </c>
      <c r="C273" s="135" t="s">
        <v>843</v>
      </c>
      <c r="D273" s="65">
        <v>0.05</v>
      </c>
    </row>
    <row r="274" spans="1:4" ht="56.25" customHeight="1">
      <c r="A274" s="6">
        <v>17</v>
      </c>
      <c r="B274" s="47" t="s">
        <v>486</v>
      </c>
      <c r="C274" s="135" t="s">
        <v>844</v>
      </c>
      <c r="D274" s="65">
        <v>0.02</v>
      </c>
    </row>
    <row r="275" spans="1:4" ht="35.25" customHeight="1">
      <c r="A275" s="6">
        <v>18</v>
      </c>
      <c r="B275" s="47" t="s">
        <v>487</v>
      </c>
      <c r="C275" s="135" t="s">
        <v>845</v>
      </c>
      <c r="D275" s="65">
        <v>0.01</v>
      </c>
    </row>
    <row r="276" spans="1:4" ht="40.5" customHeight="1">
      <c r="A276" s="6">
        <v>19</v>
      </c>
      <c r="B276" s="47" t="s">
        <v>488</v>
      </c>
      <c r="C276" s="135" t="s">
        <v>846</v>
      </c>
      <c r="D276" s="65">
        <v>0.01</v>
      </c>
    </row>
    <row r="277" spans="1:4" ht="103.5" customHeight="1">
      <c r="A277" s="6">
        <v>20</v>
      </c>
      <c r="B277" s="47" t="s">
        <v>489</v>
      </c>
      <c r="C277" s="135" t="s">
        <v>490</v>
      </c>
      <c r="D277" s="65">
        <v>0.06</v>
      </c>
    </row>
    <row r="278" spans="1:4" ht="32.25" customHeight="1">
      <c r="A278" s="6">
        <v>21</v>
      </c>
      <c r="B278" s="47" t="s">
        <v>491</v>
      </c>
      <c r="C278" s="53" t="s">
        <v>492</v>
      </c>
      <c r="D278" s="65">
        <v>0.01</v>
      </c>
    </row>
    <row r="279" spans="1:4" ht="139.5" customHeight="1">
      <c r="A279" s="6">
        <v>22</v>
      </c>
      <c r="B279" s="47" t="s">
        <v>493</v>
      </c>
      <c r="C279" s="53" t="s">
        <v>531</v>
      </c>
      <c r="D279" s="65">
        <v>0.24</v>
      </c>
    </row>
    <row r="280" spans="1:4" ht="32.25" customHeight="1">
      <c r="A280" s="6">
        <v>23</v>
      </c>
      <c r="B280" s="47" t="s">
        <v>1330</v>
      </c>
      <c r="C280" s="53" t="s">
        <v>829</v>
      </c>
      <c r="D280" s="65">
        <v>0.01</v>
      </c>
    </row>
    <row r="281" spans="1:4" ht="61.5" customHeight="1">
      <c r="A281" s="6">
        <v>24</v>
      </c>
      <c r="B281" s="47" t="s">
        <v>494</v>
      </c>
      <c r="C281" s="53" t="s">
        <v>848</v>
      </c>
      <c r="D281" s="65">
        <v>0.12</v>
      </c>
    </row>
    <row r="282" spans="1:4" ht="32.25" customHeight="1">
      <c r="A282" s="6">
        <v>25</v>
      </c>
      <c r="B282" s="47" t="s">
        <v>495</v>
      </c>
      <c r="C282" s="53" t="s">
        <v>1316</v>
      </c>
      <c r="D282" s="65">
        <v>2</v>
      </c>
    </row>
    <row r="283" spans="1:4" ht="36" customHeight="1">
      <c r="A283" s="6">
        <v>26</v>
      </c>
      <c r="B283" s="47" t="s">
        <v>497</v>
      </c>
      <c r="C283" s="53" t="s">
        <v>1315</v>
      </c>
      <c r="D283" s="65">
        <v>0.02</v>
      </c>
    </row>
    <row r="284" spans="1:4" ht="42" customHeight="1">
      <c r="A284" s="6">
        <v>27</v>
      </c>
      <c r="B284" s="47" t="s">
        <v>502</v>
      </c>
      <c r="C284" s="53" t="s">
        <v>1314</v>
      </c>
      <c r="D284" s="65">
        <v>0.23</v>
      </c>
    </row>
    <row r="285" spans="1:4" ht="39.75" customHeight="1">
      <c r="A285" s="6">
        <v>28</v>
      </c>
      <c r="B285" s="47" t="s">
        <v>503</v>
      </c>
      <c r="C285" s="53" t="s">
        <v>1310</v>
      </c>
      <c r="D285" s="65">
        <v>0.6</v>
      </c>
    </row>
    <row r="286" spans="1:4" ht="36.75" customHeight="1">
      <c r="A286" s="6">
        <v>29</v>
      </c>
      <c r="B286" s="47" t="s">
        <v>513</v>
      </c>
      <c r="C286" s="53" t="s">
        <v>1311</v>
      </c>
      <c r="D286" s="65">
        <v>0.72</v>
      </c>
    </row>
    <row r="287" spans="1:4" ht="37.5" customHeight="1">
      <c r="A287" s="6">
        <v>30</v>
      </c>
      <c r="B287" s="47" t="s">
        <v>504</v>
      </c>
      <c r="C287" s="53" t="s">
        <v>1312</v>
      </c>
      <c r="D287" s="65">
        <v>1.1</v>
      </c>
    </row>
    <row r="288" spans="1:4" ht="32.25" customHeight="1">
      <c r="A288" s="6">
        <v>31</v>
      </c>
      <c r="B288" s="47" t="s">
        <v>505</v>
      </c>
      <c r="C288" s="53" t="s">
        <v>1313</v>
      </c>
      <c r="D288" s="65">
        <v>1.6</v>
      </c>
    </row>
    <row r="289" spans="1:4" ht="54" customHeight="1">
      <c r="A289" s="6">
        <v>32</v>
      </c>
      <c r="B289" s="47" t="s">
        <v>507</v>
      </c>
      <c r="C289" s="53" t="s">
        <v>508</v>
      </c>
      <c r="D289" s="65">
        <v>2.16</v>
      </c>
    </row>
    <row r="290" spans="1:4" ht="45.75" customHeight="1">
      <c r="A290" s="6">
        <v>33</v>
      </c>
      <c r="B290" s="47" t="s">
        <v>509</v>
      </c>
      <c r="C290" s="53" t="s">
        <v>508</v>
      </c>
      <c r="D290" s="65">
        <v>2.86</v>
      </c>
    </row>
    <row r="291" spans="1:4" ht="45.75" customHeight="1">
      <c r="A291" s="6">
        <v>34</v>
      </c>
      <c r="B291" s="47" t="s">
        <v>510</v>
      </c>
      <c r="C291" s="53" t="s">
        <v>859</v>
      </c>
      <c r="D291" s="65">
        <v>2.48</v>
      </c>
    </row>
    <row r="292" spans="1:4" ht="21" customHeight="1">
      <c r="A292" s="6">
        <v>35</v>
      </c>
      <c r="B292" s="47" t="s">
        <v>498</v>
      </c>
      <c r="C292" s="53" t="s">
        <v>477</v>
      </c>
      <c r="D292" s="65">
        <v>0.94</v>
      </c>
    </row>
    <row r="293" spans="1:4" ht="21" customHeight="1">
      <c r="A293" s="6">
        <v>36</v>
      </c>
      <c r="B293" s="47" t="s">
        <v>499</v>
      </c>
      <c r="C293" s="53" t="s">
        <v>477</v>
      </c>
      <c r="D293" s="65">
        <v>1.43</v>
      </c>
    </row>
    <row r="294" spans="1:4" ht="21" customHeight="1">
      <c r="A294" s="6">
        <v>37</v>
      </c>
      <c r="B294" s="47" t="s">
        <v>500</v>
      </c>
      <c r="C294" s="53" t="s">
        <v>830</v>
      </c>
      <c r="D294" s="65">
        <v>0.37</v>
      </c>
    </row>
    <row r="295" spans="1:4" ht="120.75" customHeight="1">
      <c r="A295" s="6">
        <v>38</v>
      </c>
      <c r="B295" s="47" t="s">
        <v>529</v>
      </c>
      <c r="C295" s="53" t="s">
        <v>530</v>
      </c>
      <c r="D295" s="65">
        <v>5.75</v>
      </c>
    </row>
    <row r="296" spans="1:4" ht="21" customHeight="1">
      <c r="A296" s="6">
        <v>39</v>
      </c>
      <c r="B296" s="12" t="s">
        <v>153</v>
      </c>
      <c r="C296" s="53" t="s">
        <v>832</v>
      </c>
      <c r="D296" s="65">
        <v>1.62</v>
      </c>
    </row>
    <row r="297" spans="1:4" ht="21" customHeight="1">
      <c r="A297" s="6">
        <v>40</v>
      </c>
      <c r="B297" s="12" t="s">
        <v>153</v>
      </c>
      <c r="C297" s="53" t="s">
        <v>830</v>
      </c>
      <c r="D297" s="65">
        <v>3.04</v>
      </c>
    </row>
    <row r="298" spans="1:4" ht="21" customHeight="1">
      <c r="A298" s="6">
        <v>41</v>
      </c>
      <c r="B298" s="12" t="s">
        <v>153</v>
      </c>
      <c r="C298" s="53" t="s">
        <v>831</v>
      </c>
      <c r="D298" s="65">
        <v>2.87</v>
      </c>
    </row>
    <row r="299" spans="1:4" ht="21" customHeight="1">
      <c r="A299" s="6">
        <v>42</v>
      </c>
      <c r="B299" s="12" t="s">
        <v>153</v>
      </c>
      <c r="C299" s="53" t="s">
        <v>858</v>
      </c>
      <c r="D299" s="65">
        <v>1.4</v>
      </c>
    </row>
    <row r="300" spans="1:4" ht="21" customHeight="1">
      <c r="A300" s="6">
        <v>43</v>
      </c>
      <c r="B300" s="12" t="s">
        <v>153</v>
      </c>
      <c r="C300" s="53" t="s">
        <v>857</v>
      </c>
      <c r="D300" s="138">
        <v>1.3</v>
      </c>
    </row>
    <row r="301" spans="1:4" ht="21" customHeight="1">
      <c r="A301" s="6">
        <v>44</v>
      </c>
      <c r="B301" s="12" t="s">
        <v>153</v>
      </c>
      <c r="C301" s="53" t="s">
        <v>856</v>
      </c>
      <c r="D301" s="65">
        <v>1.04</v>
      </c>
    </row>
    <row r="302" spans="1:4" ht="21" customHeight="1">
      <c r="A302" s="6">
        <v>45</v>
      </c>
      <c r="B302" s="12" t="s">
        <v>153</v>
      </c>
      <c r="C302" s="53" t="s">
        <v>855</v>
      </c>
      <c r="D302" s="138">
        <v>1.15</v>
      </c>
    </row>
    <row r="303" spans="1:4" ht="21" customHeight="1">
      <c r="A303" s="6">
        <v>46</v>
      </c>
      <c r="B303" s="12" t="s">
        <v>153</v>
      </c>
      <c r="C303" s="53" t="s">
        <v>826</v>
      </c>
      <c r="D303" s="65">
        <v>1</v>
      </c>
    </row>
    <row r="304" spans="1:4" ht="21" customHeight="1">
      <c r="A304" s="6">
        <v>47</v>
      </c>
      <c r="B304" s="12" t="s">
        <v>153</v>
      </c>
      <c r="C304" s="53" t="s">
        <v>827</v>
      </c>
      <c r="D304" s="65">
        <v>1.68</v>
      </c>
    </row>
    <row r="305" spans="1:4" ht="21" customHeight="1">
      <c r="A305" s="6">
        <v>48</v>
      </c>
      <c r="B305" s="12" t="s">
        <v>153</v>
      </c>
      <c r="C305" s="53" t="s">
        <v>839</v>
      </c>
      <c r="D305" s="138">
        <v>2.65</v>
      </c>
    </row>
    <row r="306" spans="1:4" ht="21" customHeight="1">
      <c r="A306" s="6">
        <v>49</v>
      </c>
      <c r="B306" s="12" t="s">
        <v>153</v>
      </c>
      <c r="C306" s="53" t="s">
        <v>838</v>
      </c>
      <c r="D306" s="138">
        <v>1.3</v>
      </c>
    </row>
    <row r="307" spans="1:4" ht="21" customHeight="1">
      <c r="A307" s="6">
        <v>50</v>
      </c>
      <c r="B307" s="12" t="s">
        <v>153</v>
      </c>
      <c r="C307" s="53" t="s">
        <v>837</v>
      </c>
      <c r="D307" s="138">
        <v>3.52</v>
      </c>
    </row>
    <row r="308" spans="1:4" ht="21" customHeight="1">
      <c r="A308" s="6">
        <v>51</v>
      </c>
      <c r="B308" s="12" t="s">
        <v>153</v>
      </c>
      <c r="C308" s="53" t="s">
        <v>836</v>
      </c>
      <c r="D308" s="138">
        <v>2.73</v>
      </c>
    </row>
    <row r="309" spans="1:4" ht="21" customHeight="1">
      <c r="A309" s="6">
        <v>52</v>
      </c>
      <c r="B309" s="12" t="s">
        <v>153</v>
      </c>
      <c r="C309" s="53" t="s">
        <v>829</v>
      </c>
      <c r="D309" s="138">
        <v>1.61</v>
      </c>
    </row>
    <row r="310" spans="1:4" ht="21" customHeight="1">
      <c r="A310" s="6">
        <v>53</v>
      </c>
      <c r="B310" s="12" t="s">
        <v>153</v>
      </c>
      <c r="C310" s="53" t="s">
        <v>883</v>
      </c>
      <c r="D310" s="138">
        <v>0.14</v>
      </c>
    </row>
    <row r="311" spans="1:4" ht="21" customHeight="1">
      <c r="A311" s="6">
        <v>54</v>
      </c>
      <c r="B311" s="12" t="s">
        <v>153</v>
      </c>
      <c r="C311" s="53" t="s">
        <v>828</v>
      </c>
      <c r="D311" s="138">
        <v>0.75</v>
      </c>
    </row>
    <row r="312" spans="1:4" ht="21" customHeight="1">
      <c r="A312" s="6">
        <v>55</v>
      </c>
      <c r="B312" s="12" t="s">
        <v>153</v>
      </c>
      <c r="C312" s="53" t="s">
        <v>835</v>
      </c>
      <c r="D312" s="138">
        <v>2.7</v>
      </c>
    </row>
    <row r="313" spans="1:4" ht="21" customHeight="1">
      <c r="A313" s="6">
        <v>56</v>
      </c>
      <c r="B313" s="12" t="s">
        <v>153</v>
      </c>
      <c r="C313" s="53" t="s">
        <v>834</v>
      </c>
      <c r="D313" s="138">
        <v>1</v>
      </c>
    </row>
    <row r="314" spans="1:4" ht="21" customHeight="1">
      <c r="A314" s="6">
        <v>57</v>
      </c>
      <c r="B314" s="12" t="s">
        <v>153</v>
      </c>
      <c r="C314" s="53" t="s">
        <v>833</v>
      </c>
      <c r="D314" s="138">
        <v>0.04</v>
      </c>
    </row>
    <row r="315" spans="1:5" ht="21" customHeight="1">
      <c r="A315" s="6"/>
      <c r="B315" s="4" t="s">
        <v>934</v>
      </c>
      <c r="C315" s="6"/>
      <c r="D315" s="32">
        <f>SUM(D316:D327)</f>
        <v>19.39</v>
      </c>
      <c r="E315" s="99"/>
    </row>
    <row r="316" spans="1:4" ht="21" customHeight="1">
      <c r="A316" s="6">
        <v>1</v>
      </c>
      <c r="B316" s="47" t="s">
        <v>897</v>
      </c>
      <c r="C316" s="53" t="s">
        <v>477</v>
      </c>
      <c r="D316" s="65">
        <v>2</v>
      </c>
    </row>
    <row r="317" spans="1:4" ht="40.5" customHeight="1">
      <c r="A317" s="6">
        <v>2</v>
      </c>
      <c r="B317" s="47" t="s">
        <v>906</v>
      </c>
      <c r="C317" s="53" t="s">
        <v>907</v>
      </c>
      <c r="D317" s="65">
        <v>4.9</v>
      </c>
    </row>
    <row r="318" spans="1:4" ht="21" customHeight="1">
      <c r="A318" s="6">
        <v>3</v>
      </c>
      <c r="B318" s="47" t="s">
        <v>1000</v>
      </c>
      <c r="C318" s="53" t="s">
        <v>839</v>
      </c>
      <c r="D318" s="65">
        <v>0.08</v>
      </c>
    </row>
    <row r="319" spans="1:4" ht="21" customHeight="1">
      <c r="A319" s="6">
        <v>4</v>
      </c>
      <c r="B319" s="47" t="s">
        <v>357</v>
      </c>
      <c r="C319" s="53" t="s">
        <v>839</v>
      </c>
      <c r="D319" s="65">
        <v>0.11</v>
      </c>
    </row>
    <row r="320" spans="1:4" ht="21" customHeight="1">
      <c r="A320" s="6">
        <v>5</v>
      </c>
      <c r="B320" s="47" t="s">
        <v>1066</v>
      </c>
      <c r="C320" s="53" t="s">
        <v>830</v>
      </c>
      <c r="D320" s="65">
        <v>0.4</v>
      </c>
    </row>
    <row r="321" spans="1:4" ht="98.25" customHeight="1">
      <c r="A321" s="6">
        <v>6</v>
      </c>
      <c r="B321" s="47" t="s">
        <v>496</v>
      </c>
      <c r="C321" s="158" t="s">
        <v>850</v>
      </c>
      <c r="D321" s="65">
        <v>5</v>
      </c>
    </row>
    <row r="322" spans="1:4" ht="39.75" customHeight="1">
      <c r="A322" s="6">
        <v>7</v>
      </c>
      <c r="B322" s="47" t="s">
        <v>998</v>
      </c>
      <c r="C322" s="53" t="s">
        <v>999</v>
      </c>
      <c r="D322" s="65">
        <v>0.01</v>
      </c>
    </row>
    <row r="323" spans="1:4" ht="21" customHeight="1">
      <c r="A323" s="6">
        <v>8</v>
      </c>
      <c r="B323" s="47" t="s">
        <v>997</v>
      </c>
      <c r="C323" s="53" t="s">
        <v>883</v>
      </c>
      <c r="D323" s="65">
        <v>0.35</v>
      </c>
    </row>
    <row r="324" spans="1:4" ht="21" customHeight="1">
      <c r="A324" s="6">
        <v>9</v>
      </c>
      <c r="B324" s="47" t="s">
        <v>996</v>
      </c>
      <c r="C324" s="53" t="s">
        <v>883</v>
      </c>
      <c r="D324" s="65">
        <v>0.24</v>
      </c>
    </row>
    <row r="325" spans="1:4" ht="21" customHeight="1">
      <c r="A325" s="6">
        <v>10</v>
      </c>
      <c r="B325" s="47" t="s">
        <v>511</v>
      </c>
      <c r="C325" s="53" t="s">
        <v>862</v>
      </c>
      <c r="D325" s="65">
        <v>2.3</v>
      </c>
    </row>
    <row r="326" spans="1:4" ht="21" customHeight="1">
      <c r="A326" s="6">
        <v>11</v>
      </c>
      <c r="B326" s="47" t="s">
        <v>512</v>
      </c>
      <c r="C326" s="53" t="s">
        <v>863</v>
      </c>
      <c r="D326" s="65">
        <v>2.5</v>
      </c>
    </row>
    <row r="327" spans="1:4" ht="21" customHeight="1">
      <c r="A327" s="6">
        <v>12</v>
      </c>
      <c r="B327" s="12" t="s">
        <v>153</v>
      </c>
      <c r="C327" s="53" t="s">
        <v>838</v>
      </c>
      <c r="D327" s="65">
        <v>1.5</v>
      </c>
    </row>
    <row r="328" spans="1:4" s="114" customFormat="1" ht="21" customHeight="1">
      <c r="A328" s="2" t="s">
        <v>252</v>
      </c>
      <c r="B328" s="1" t="s">
        <v>253</v>
      </c>
      <c r="C328" s="2"/>
      <c r="D328" s="122">
        <f>D329+D387</f>
        <v>136.089</v>
      </c>
    </row>
    <row r="329" spans="1:5" s="68" customFormat="1" ht="21" customHeight="1">
      <c r="A329" s="33"/>
      <c r="B329" s="4" t="s">
        <v>908</v>
      </c>
      <c r="C329" s="67"/>
      <c r="D329" s="107">
        <f>SUM(D330:D386)</f>
        <v>89.249</v>
      </c>
      <c r="E329" s="58"/>
    </row>
    <row r="330" spans="1:4" ht="21" customHeight="1">
      <c r="A330" s="6">
        <v>1</v>
      </c>
      <c r="B330" s="12" t="s">
        <v>303</v>
      </c>
      <c r="C330" s="27" t="s">
        <v>269</v>
      </c>
      <c r="D330" s="42">
        <v>3.13</v>
      </c>
    </row>
    <row r="331" spans="1:4" ht="21" customHeight="1">
      <c r="A331" s="6">
        <v>2</v>
      </c>
      <c r="B331" s="12" t="s">
        <v>1230</v>
      </c>
      <c r="C331" s="27" t="s">
        <v>269</v>
      </c>
      <c r="D331" s="42">
        <v>3</v>
      </c>
    </row>
    <row r="332" spans="1:4" ht="21" customHeight="1">
      <c r="A332" s="6">
        <v>3</v>
      </c>
      <c r="B332" s="12" t="s">
        <v>1231</v>
      </c>
      <c r="C332" s="27" t="s">
        <v>269</v>
      </c>
      <c r="D332" s="42">
        <v>0.82</v>
      </c>
    </row>
    <row r="333" spans="1:4" ht="21" customHeight="1">
      <c r="A333" s="6">
        <v>4</v>
      </c>
      <c r="B333" s="12" t="s">
        <v>308</v>
      </c>
      <c r="C333" s="27" t="s">
        <v>269</v>
      </c>
      <c r="D333" s="42">
        <v>0.8</v>
      </c>
    </row>
    <row r="334" spans="1:4" ht="21" customHeight="1">
      <c r="A334" s="6">
        <v>5</v>
      </c>
      <c r="B334" s="34" t="s">
        <v>1241</v>
      </c>
      <c r="C334" s="27" t="s">
        <v>297</v>
      </c>
      <c r="D334" s="83">
        <v>0.2</v>
      </c>
    </row>
    <row r="335" spans="1:4" ht="21" customHeight="1">
      <c r="A335" s="6">
        <v>6</v>
      </c>
      <c r="B335" s="34" t="s">
        <v>1242</v>
      </c>
      <c r="C335" s="27" t="s">
        <v>297</v>
      </c>
      <c r="D335" s="83">
        <v>0.15</v>
      </c>
    </row>
    <row r="336" spans="1:4" ht="21" customHeight="1">
      <c r="A336" s="6">
        <v>7</v>
      </c>
      <c r="B336" s="12" t="s">
        <v>1243</v>
      </c>
      <c r="C336" s="27" t="s">
        <v>293</v>
      </c>
      <c r="D336" s="42">
        <v>1.42</v>
      </c>
    </row>
    <row r="337" spans="1:4" ht="21" customHeight="1">
      <c r="A337" s="6">
        <v>8</v>
      </c>
      <c r="B337" s="31" t="s">
        <v>1244</v>
      </c>
      <c r="C337" s="29" t="s">
        <v>296</v>
      </c>
      <c r="D337" s="42">
        <v>1.78</v>
      </c>
    </row>
    <row r="338" spans="1:4" ht="21" customHeight="1">
      <c r="A338" s="6">
        <v>9</v>
      </c>
      <c r="B338" s="36" t="s">
        <v>304</v>
      </c>
      <c r="C338" s="27" t="s">
        <v>257</v>
      </c>
      <c r="D338" s="83">
        <v>0.52</v>
      </c>
    </row>
    <row r="339" spans="1:4" ht="21" customHeight="1">
      <c r="A339" s="6">
        <v>10</v>
      </c>
      <c r="B339" s="12" t="s">
        <v>305</v>
      </c>
      <c r="C339" s="27" t="s">
        <v>298</v>
      </c>
      <c r="D339" s="42">
        <v>1.18</v>
      </c>
    </row>
    <row r="340" spans="1:4" ht="21" customHeight="1">
      <c r="A340" s="6">
        <v>11</v>
      </c>
      <c r="B340" s="12" t="s">
        <v>1232</v>
      </c>
      <c r="C340" s="6" t="s">
        <v>298</v>
      </c>
      <c r="D340" s="42">
        <v>0.73</v>
      </c>
    </row>
    <row r="341" spans="1:4" ht="21" customHeight="1">
      <c r="A341" s="6">
        <v>12</v>
      </c>
      <c r="B341" s="12" t="s">
        <v>1233</v>
      </c>
      <c r="C341" s="6" t="s">
        <v>263</v>
      </c>
      <c r="D341" s="42">
        <v>0.19</v>
      </c>
    </row>
    <row r="342" spans="1:4" ht="21" customHeight="1">
      <c r="A342" s="6">
        <v>13</v>
      </c>
      <c r="B342" s="12" t="s">
        <v>256</v>
      </c>
      <c r="C342" s="27" t="s">
        <v>257</v>
      </c>
      <c r="D342" s="42">
        <v>0.6</v>
      </c>
    </row>
    <row r="343" spans="1:4" ht="31.5" customHeight="1">
      <c r="A343" s="6">
        <v>14</v>
      </c>
      <c r="B343" s="12" t="s">
        <v>1229</v>
      </c>
      <c r="C343" s="27" t="s">
        <v>1245</v>
      </c>
      <c r="D343" s="42">
        <v>1.6</v>
      </c>
    </row>
    <row r="344" spans="1:4" ht="21" customHeight="1">
      <c r="A344" s="6">
        <v>15</v>
      </c>
      <c r="B344" s="12" t="s">
        <v>260</v>
      </c>
      <c r="C344" s="27" t="s">
        <v>259</v>
      </c>
      <c r="D344" s="42">
        <v>1.04</v>
      </c>
    </row>
    <row r="345" spans="1:4" ht="21" customHeight="1">
      <c r="A345" s="6">
        <v>16</v>
      </c>
      <c r="B345" s="12" t="s">
        <v>261</v>
      </c>
      <c r="C345" s="27" t="s">
        <v>259</v>
      </c>
      <c r="D345" s="42">
        <v>0.66</v>
      </c>
    </row>
    <row r="346" spans="1:4" ht="21" customHeight="1">
      <c r="A346" s="6">
        <v>17</v>
      </c>
      <c r="B346" s="12" t="s">
        <v>262</v>
      </c>
      <c r="C346" s="27" t="s">
        <v>263</v>
      </c>
      <c r="D346" s="42">
        <v>0.11</v>
      </c>
    </row>
    <row r="347" spans="1:4" ht="21" customHeight="1">
      <c r="A347" s="6">
        <v>18</v>
      </c>
      <c r="B347" s="12" t="s">
        <v>264</v>
      </c>
      <c r="C347" s="27" t="s">
        <v>265</v>
      </c>
      <c r="D347" s="42">
        <v>1.69</v>
      </c>
    </row>
    <row r="348" spans="1:4" ht="21" customHeight="1">
      <c r="A348" s="6">
        <v>19</v>
      </c>
      <c r="B348" s="12" t="s">
        <v>266</v>
      </c>
      <c r="C348" s="27" t="s">
        <v>267</v>
      </c>
      <c r="D348" s="42">
        <v>0.05</v>
      </c>
    </row>
    <row r="349" spans="1:4" ht="31.5" customHeight="1">
      <c r="A349" s="6">
        <v>20</v>
      </c>
      <c r="B349" s="12" t="s">
        <v>268</v>
      </c>
      <c r="C349" s="27" t="s">
        <v>1248</v>
      </c>
      <c r="D349" s="42">
        <v>8.49</v>
      </c>
    </row>
    <row r="350" spans="1:4" ht="39.75" customHeight="1">
      <c r="A350" s="6">
        <v>21</v>
      </c>
      <c r="B350" s="12" t="s">
        <v>1228</v>
      </c>
      <c r="C350" s="27" t="s">
        <v>259</v>
      </c>
      <c r="D350" s="42">
        <v>0.5</v>
      </c>
    </row>
    <row r="351" spans="1:4" ht="21" customHeight="1">
      <c r="A351" s="6">
        <v>22</v>
      </c>
      <c r="B351" s="34" t="s">
        <v>270</v>
      </c>
      <c r="C351" s="27" t="s">
        <v>271</v>
      </c>
      <c r="D351" s="83">
        <v>4.5</v>
      </c>
    </row>
    <row r="352" spans="1:4" ht="35.25" customHeight="1">
      <c r="A352" s="6">
        <v>23</v>
      </c>
      <c r="B352" s="12" t="s">
        <v>272</v>
      </c>
      <c r="C352" s="27" t="s">
        <v>273</v>
      </c>
      <c r="D352" s="42">
        <v>0.2</v>
      </c>
    </row>
    <row r="353" spans="1:4" ht="33.75" customHeight="1">
      <c r="A353" s="6">
        <v>24</v>
      </c>
      <c r="B353" s="12" t="s">
        <v>274</v>
      </c>
      <c r="C353" s="27" t="s">
        <v>275</v>
      </c>
      <c r="D353" s="42">
        <v>0.07</v>
      </c>
    </row>
    <row r="354" spans="1:4" ht="21" customHeight="1">
      <c r="A354" s="6">
        <v>25</v>
      </c>
      <c r="B354" s="12" t="s">
        <v>276</v>
      </c>
      <c r="C354" s="27" t="s">
        <v>277</v>
      </c>
      <c r="D354" s="42">
        <v>0.6</v>
      </c>
    </row>
    <row r="355" spans="1:4" ht="21" customHeight="1">
      <c r="A355" s="6">
        <v>26</v>
      </c>
      <c r="B355" s="12" t="s">
        <v>278</v>
      </c>
      <c r="C355" s="27" t="s">
        <v>279</v>
      </c>
      <c r="D355" s="129">
        <v>0.002</v>
      </c>
    </row>
    <row r="356" spans="1:4" ht="21" customHeight="1">
      <c r="A356" s="6">
        <v>27</v>
      </c>
      <c r="B356" s="35" t="s">
        <v>280</v>
      </c>
      <c r="C356" s="27" t="s">
        <v>281</v>
      </c>
      <c r="D356" s="83">
        <v>0.35</v>
      </c>
    </row>
    <row r="357" spans="1:4" ht="21" customHeight="1">
      <c r="A357" s="6">
        <v>28</v>
      </c>
      <c r="B357" s="34" t="s">
        <v>282</v>
      </c>
      <c r="C357" s="27" t="s">
        <v>271</v>
      </c>
      <c r="D357" s="83">
        <v>6.5</v>
      </c>
    </row>
    <row r="358" spans="1:4" ht="21" customHeight="1">
      <c r="A358" s="6">
        <v>29</v>
      </c>
      <c r="B358" s="12" t="s">
        <v>283</v>
      </c>
      <c r="C358" s="27" t="s">
        <v>265</v>
      </c>
      <c r="D358" s="42">
        <v>0.26</v>
      </c>
    </row>
    <row r="359" spans="1:4" ht="21" customHeight="1">
      <c r="A359" s="6">
        <v>30</v>
      </c>
      <c r="B359" s="34" t="s">
        <v>284</v>
      </c>
      <c r="C359" s="27" t="s">
        <v>271</v>
      </c>
      <c r="D359" s="83">
        <v>0.58</v>
      </c>
    </row>
    <row r="360" spans="1:4" ht="21" customHeight="1">
      <c r="A360" s="6">
        <v>31</v>
      </c>
      <c r="B360" s="35" t="s">
        <v>285</v>
      </c>
      <c r="C360" s="27" t="s">
        <v>281</v>
      </c>
      <c r="D360" s="83">
        <v>0.01</v>
      </c>
    </row>
    <row r="361" spans="1:4" ht="21" customHeight="1">
      <c r="A361" s="6">
        <v>32</v>
      </c>
      <c r="B361" s="12" t="s">
        <v>286</v>
      </c>
      <c r="C361" s="27" t="s">
        <v>287</v>
      </c>
      <c r="D361" s="42">
        <v>1</v>
      </c>
    </row>
    <row r="362" spans="1:4" ht="32.25" customHeight="1">
      <c r="A362" s="6">
        <v>33</v>
      </c>
      <c r="B362" s="12" t="s">
        <v>1070</v>
      </c>
      <c r="C362" s="27" t="s">
        <v>258</v>
      </c>
      <c r="D362" s="42">
        <v>1.32</v>
      </c>
    </row>
    <row r="363" spans="1:4" ht="51" customHeight="1">
      <c r="A363" s="6">
        <v>34</v>
      </c>
      <c r="B363" s="12" t="s">
        <v>288</v>
      </c>
      <c r="C363" s="27" t="s">
        <v>1071</v>
      </c>
      <c r="D363" s="42">
        <v>0.01</v>
      </c>
    </row>
    <row r="364" spans="1:4" ht="36.75" customHeight="1">
      <c r="A364" s="6">
        <v>35</v>
      </c>
      <c r="B364" s="12" t="s">
        <v>301</v>
      </c>
      <c r="C364" s="27" t="s">
        <v>292</v>
      </c>
      <c r="D364" s="42">
        <v>0.04</v>
      </c>
    </row>
    <row r="365" spans="1:4" ht="21" customHeight="1">
      <c r="A365" s="6">
        <v>36</v>
      </c>
      <c r="B365" s="12" t="s">
        <v>289</v>
      </c>
      <c r="C365" s="27" t="s">
        <v>263</v>
      </c>
      <c r="D365" s="42">
        <v>9.98</v>
      </c>
    </row>
    <row r="366" spans="1:4" ht="21" customHeight="1">
      <c r="A366" s="6">
        <v>37</v>
      </c>
      <c r="B366" s="12" t="s">
        <v>290</v>
      </c>
      <c r="C366" s="27" t="s">
        <v>265</v>
      </c>
      <c r="D366" s="42">
        <v>5.18</v>
      </c>
    </row>
    <row r="367" spans="1:4" ht="38.25" customHeight="1">
      <c r="A367" s="6">
        <v>38</v>
      </c>
      <c r="B367" s="12" t="s">
        <v>302</v>
      </c>
      <c r="C367" s="27" t="s">
        <v>271</v>
      </c>
      <c r="D367" s="42">
        <v>0.62</v>
      </c>
    </row>
    <row r="368" spans="1:4" ht="32.25" customHeight="1">
      <c r="A368" s="6">
        <v>39</v>
      </c>
      <c r="B368" s="12" t="s">
        <v>753</v>
      </c>
      <c r="C368" s="27" t="s">
        <v>267</v>
      </c>
      <c r="D368" s="42">
        <v>1.76</v>
      </c>
    </row>
    <row r="369" spans="1:4" ht="21" customHeight="1">
      <c r="A369" s="6">
        <v>40</v>
      </c>
      <c r="B369" s="12" t="s">
        <v>153</v>
      </c>
      <c r="C369" s="27" t="s">
        <v>259</v>
      </c>
      <c r="D369" s="42">
        <v>1.74</v>
      </c>
    </row>
    <row r="370" spans="1:4" ht="21" customHeight="1">
      <c r="A370" s="6">
        <v>41</v>
      </c>
      <c r="B370" s="12" t="s">
        <v>153</v>
      </c>
      <c r="C370" s="27" t="s">
        <v>255</v>
      </c>
      <c r="D370" s="42">
        <f>1.36+0.02</f>
        <v>1.3800000000000001</v>
      </c>
    </row>
    <row r="371" spans="1:4" ht="21" customHeight="1">
      <c r="A371" s="6">
        <v>42</v>
      </c>
      <c r="B371" s="12" t="s">
        <v>153</v>
      </c>
      <c r="C371" s="27" t="s">
        <v>265</v>
      </c>
      <c r="D371" s="42">
        <v>2.12</v>
      </c>
    </row>
    <row r="372" spans="1:4" ht="21" customHeight="1">
      <c r="A372" s="6">
        <v>43</v>
      </c>
      <c r="B372" s="12" t="s">
        <v>153</v>
      </c>
      <c r="C372" s="27" t="s">
        <v>257</v>
      </c>
      <c r="D372" s="42">
        <v>3</v>
      </c>
    </row>
    <row r="373" spans="1:4" ht="21" customHeight="1">
      <c r="A373" s="6">
        <v>44</v>
      </c>
      <c r="B373" s="12" t="s">
        <v>153</v>
      </c>
      <c r="C373" s="27" t="s">
        <v>291</v>
      </c>
      <c r="D373" s="42">
        <v>1.97</v>
      </c>
    </row>
    <row r="374" spans="1:4" ht="21" customHeight="1">
      <c r="A374" s="6">
        <v>45</v>
      </c>
      <c r="B374" s="12" t="s">
        <v>153</v>
      </c>
      <c r="C374" s="27" t="s">
        <v>279</v>
      </c>
      <c r="D374" s="42">
        <v>2.88</v>
      </c>
    </row>
    <row r="375" spans="1:4" ht="21" customHeight="1">
      <c r="A375" s="6">
        <v>46</v>
      </c>
      <c r="B375" s="12" t="s">
        <v>153</v>
      </c>
      <c r="C375" s="27" t="s">
        <v>292</v>
      </c>
      <c r="D375" s="42">
        <v>1.79</v>
      </c>
    </row>
    <row r="376" spans="1:4" ht="21" customHeight="1">
      <c r="A376" s="6">
        <v>47</v>
      </c>
      <c r="B376" s="12" t="s">
        <v>153</v>
      </c>
      <c r="C376" s="27" t="s">
        <v>254</v>
      </c>
      <c r="D376" s="42">
        <v>1.38</v>
      </c>
    </row>
    <row r="377" spans="1:4" ht="21" customHeight="1">
      <c r="A377" s="6">
        <v>48</v>
      </c>
      <c r="B377" s="12" t="s">
        <v>153</v>
      </c>
      <c r="C377" s="27" t="s">
        <v>293</v>
      </c>
      <c r="D377" s="42">
        <v>0.26</v>
      </c>
    </row>
    <row r="378" spans="1:4" ht="21" customHeight="1">
      <c r="A378" s="6">
        <v>49</v>
      </c>
      <c r="B378" s="12" t="s">
        <v>153</v>
      </c>
      <c r="C378" s="27" t="s">
        <v>294</v>
      </c>
      <c r="D378" s="42">
        <v>3.1</v>
      </c>
    </row>
    <row r="379" spans="1:4" ht="21" customHeight="1">
      <c r="A379" s="6">
        <v>50</v>
      </c>
      <c r="B379" s="12" t="s">
        <v>153</v>
      </c>
      <c r="C379" s="27" t="s">
        <v>295</v>
      </c>
      <c r="D379" s="42">
        <f>1.39-0.46</f>
        <v>0.9299999999999999</v>
      </c>
    </row>
    <row r="380" spans="1:4" ht="21" customHeight="1">
      <c r="A380" s="6">
        <v>51</v>
      </c>
      <c r="B380" s="12" t="s">
        <v>153</v>
      </c>
      <c r="C380" s="27" t="s">
        <v>296</v>
      </c>
      <c r="D380" s="42">
        <f>0.88+1.12</f>
        <v>2</v>
      </c>
    </row>
    <row r="381" spans="1:4" ht="21" customHeight="1">
      <c r="A381" s="6">
        <v>52</v>
      </c>
      <c r="B381" s="12" t="s">
        <v>153</v>
      </c>
      <c r="C381" s="27" t="s">
        <v>297</v>
      </c>
      <c r="D381" s="42">
        <f>0.77</f>
        <v>0.77</v>
      </c>
    </row>
    <row r="382" spans="1:4" ht="21" customHeight="1">
      <c r="A382" s="6">
        <v>53</v>
      </c>
      <c r="B382" s="12" t="s">
        <v>153</v>
      </c>
      <c r="C382" s="27" t="s">
        <v>281</v>
      </c>
      <c r="D382" s="42">
        <v>2.27</v>
      </c>
    </row>
    <row r="383" spans="1:4" ht="21" customHeight="1">
      <c r="A383" s="6">
        <v>54</v>
      </c>
      <c r="B383" s="12" t="s">
        <v>153</v>
      </c>
      <c r="C383" s="27" t="s">
        <v>298</v>
      </c>
      <c r="D383" s="42">
        <v>0.83</v>
      </c>
    </row>
    <row r="384" spans="1:4" ht="21" customHeight="1">
      <c r="A384" s="6">
        <v>55</v>
      </c>
      <c r="B384" s="12" t="s">
        <v>153</v>
      </c>
      <c r="C384" s="27" t="s">
        <v>269</v>
      </c>
      <c r="D384" s="42">
        <v>0.2</v>
      </c>
    </row>
    <row r="385" spans="1:4" ht="21" customHeight="1">
      <c r="A385" s="6">
        <v>56</v>
      </c>
      <c r="B385" s="12" t="s">
        <v>153</v>
      </c>
      <c r="C385" s="27" t="s">
        <v>299</v>
      </c>
      <c r="D385" s="42">
        <v>0.93</v>
      </c>
    </row>
    <row r="386" spans="1:4" ht="21" customHeight="1">
      <c r="A386" s="6">
        <v>57</v>
      </c>
      <c r="B386" s="12" t="s">
        <v>153</v>
      </c>
      <c r="C386" s="6" t="s">
        <v>300</v>
      </c>
      <c r="D386" s="42">
        <v>0.057</v>
      </c>
    </row>
    <row r="387" spans="1:5" ht="21" customHeight="1">
      <c r="A387" s="6"/>
      <c r="B387" s="4" t="s">
        <v>934</v>
      </c>
      <c r="C387" s="6"/>
      <c r="D387" s="32">
        <f>SUM(D388:D410)</f>
        <v>46.84</v>
      </c>
      <c r="E387" s="99"/>
    </row>
    <row r="388" spans="1:4" ht="36.75" customHeight="1">
      <c r="A388" s="6">
        <v>1</v>
      </c>
      <c r="B388" s="12" t="s">
        <v>1072</v>
      </c>
      <c r="C388" s="6" t="s">
        <v>269</v>
      </c>
      <c r="D388" s="42">
        <v>0.17</v>
      </c>
    </row>
    <row r="389" spans="1:4" ht="21" customHeight="1">
      <c r="A389" s="6">
        <v>2</v>
      </c>
      <c r="B389" s="12" t="s">
        <v>321</v>
      </c>
      <c r="C389" s="6" t="s">
        <v>269</v>
      </c>
      <c r="D389" s="42">
        <v>1.79</v>
      </c>
    </row>
    <row r="390" spans="1:4" ht="21" customHeight="1">
      <c r="A390" s="6">
        <v>3</v>
      </c>
      <c r="B390" s="12" t="s">
        <v>1234</v>
      </c>
      <c r="C390" s="27" t="s">
        <v>269</v>
      </c>
      <c r="D390" s="42">
        <v>1.5</v>
      </c>
    </row>
    <row r="391" spans="1:4" ht="21" customHeight="1">
      <c r="A391" s="6">
        <v>4</v>
      </c>
      <c r="B391" s="12" t="s">
        <v>1235</v>
      </c>
      <c r="C391" s="27" t="s">
        <v>269</v>
      </c>
      <c r="D391" s="42">
        <v>3.38</v>
      </c>
    </row>
    <row r="392" spans="1:4" ht="39" customHeight="1">
      <c r="A392" s="6">
        <v>5</v>
      </c>
      <c r="B392" s="12" t="s">
        <v>1236</v>
      </c>
      <c r="C392" s="27" t="s">
        <v>1239</v>
      </c>
      <c r="D392" s="42">
        <v>3.34</v>
      </c>
    </row>
    <row r="393" spans="1:4" ht="21" customHeight="1">
      <c r="A393" s="6">
        <v>6</v>
      </c>
      <c r="B393" s="7" t="s">
        <v>1060</v>
      </c>
      <c r="C393" s="6" t="s">
        <v>269</v>
      </c>
      <c r="D393" s="54">
        <v>2.6</v>
      </c>
    </row>
    <row r="394" spans="1:5" ht="21" customHeight="1">
      <c r="A394" s="6">
        <v>7</v>
      </c>
      <c r="B394" s="12" t="s">
        <v>1237</v>
      </c>
      <c r="C394" s="27" t="s">
        <v>269</v>
      </c>
      <c r="D394" s="42">
        <v>1.05</v>
      </c>
      <c r="E394" s="99"/>
    </row>
    <row r="395" spans="1:5" ht="24.75" customHeight="1">
      <c r="A395" s="6">
        <v>8</v>
      </c>
      <c r="B395" s="7" t="s">
        <v>932</v>
      </c>
      <c r="C395" s="27" t="s">
        <v>269</v>
      </c>
      <c r="D395" s="29">
        <v>5.74</v>
      </c>
      <c r="E395" s="99"/>
    </row>
    <row r="396" spans="1:5" ht="42" customHeight="1">
      <c r="A396" s="6">
        <v>9</v>
      </c>
      <c r="B396" s="47" t="s">
        <v>1240</v>
      </c>
      <c r="C396" s="53" t="s">
        <v>269</v>
      </c>
      <c r="D396" s="54">
        <v>11</v>
      </c>
      <c r="E396" s="99"/>
    </row>
    <row r="397" spans="1:5" ht="39.75" customHeight="1">
      <c r="A397" s="6">
        <v>10</v>
      </c>
      <c r="B397" s="12" t="s">
        <v>1238</v>
      </c>
      <c r="C397" s="6" t="s">
        <v>293</v>
      </c>
      <c r="D397" s="42">
        <v>0.93</v>
      </c>
      <c r="E397" s="99"/>
    </row>
    <row r="398" spans="1:4" ht="39" customHeight="1">
      <c r="A398" s="6">
        <v>11</v>
      </c>
      <c r="B398" s="12" t="s">
        <v>1080</v>
      </c>
      <c r="C398" s="38" t="s">
        <v>259</v>
      </c>
      <c r="D398" s="83">
        <v>1.51</v>
      </c>
    </row>
    <row r="399" spans="1:4" ht="21" customHeight="1">
      <c r="A399" s="6">
        <v>12</v>
      </c>
      <c r="B399" s="12" t="s">
        <v>1094</v>
      </c>
      <c r="C399" s="27" t="s">
        <v>271</v>
      </c>
      <c r="D399" s="42">
        <v>1.58</v>
      </c>
    </row>
    <row r="400" spans="1:4" ht="21" customHeight="1">
      <c r="A400" s="6">
        <v>13</v>
      </c>
      <c r="B400" s="12" t="s">
        <v>1000</v>
      </c>
      <c r="C400" s="27" t="s">
        <v>258</v>
      </c>
      <c r="D400" s="42">
        <v>0.02</v>
      </c>
    </row>
    <row r="401" spans="1:4" ht="57" customHeight="1">
      <c r="A401" s="6">
        <v>14</v>
      </c>
      <c r="B401" s="12" t="s">
        <v>1366</v>
      </c>
      <c r="C401" s="27" t="s">
        <v>295</v>
      </c>
      <c r="D401" s="42">
        <v>0.4</v>
      </c>
    </row>
    <row r="402" spans="1:4" ht="21" customHeight="1">
      <c r="A402" s="6">
        <v>14</v>
      </c>
      <c r="B402" s="12" t="s">
        <v>153</v>
      </c>
      <c r="C402" s="6" t="s">
        <v>258</v>
      </c>
      <c r="D402" s="42">
        <v>1.09</v>
      </c>
    </row>
    <row r="403" spans="1:4" ht="21" customHeight="1">
      <c r="A403" s="6">
        <v>15</v>
      </c>
      <c r="B403" s="12" t="s">
        <v>153</v>
      </c>
      <c r="C403" s="6" t="s">
        <v>309</v>
      </c>
      <c r="D403" s="42">
        <v>2.96</v>
      </c>
    </row>
    <row r="404" spans="1:4" ht="21" customHeight="1">
      <c r="A404" s="6">
        <v>16</v>
      </c>
      <c r="B404" s="12" t="s">
        <v>153</v>
      </c>
      <c r="C404" s="6" t="s">
        <v>310</v>
      </c>
      <c r="D404" s="42">
        <v>1.45</v>
      </c>
    </row>
    <row r="405" spans="1:4" ht="21" customHeight="1">
      <c r="A405" s="6">
        <v>17</v>
      </c>
      <c r="B405" s="12" t="s">
        <v>248</v>
      </c>
      <c r="C405" s="37" t="s">
        <v>299</v>
      </c>
      <c r="D405" s="83">
        <v>0.83</v>
      </c>
    </row>
    <row r="406" spans="1:4" ht="21" customHeight="1">
      <c r="A406" s="6">
        <v>18</v>
      </c>
      <c r="B406" s="12" t="s">
        <v>248</v>
      </c>
      <c r="C406" s="27" t="s">
        <v>263</v>
      </c>
      <c r="D406" s="83">
        <v>0.45</v>
      </c>
    </row>
    <row r="407" spans="1:4" ht="21" customHeight="1">
      <c r="A407" s="6">
        <v>19</v>
      </c>
      <c r="B407" s="12" t="s">
        <v>248</v>
      </c>
      <c r="C407" s="27" t="s">
        <v>271</v>
      </c>
      <c r="D407" s="42">
        <v>2.1</v>
      </c>
    </row>
    <row r="408" spans="1:4" ht="21" customHeight="1">
      <c r="A408" s="6">
        <v>20</v>
      </c>
      <c r="B408" s="12" t="s">
        <v>248</v>
      </c>
      <c r="C408" s="27" t="s">
        <v>269</v>
      </c>
      <c r="D408" s="42">
        <v>1.5</v>
      </c>
    </row>
    <row r="409" spans="1:4" ht="21" customHeight="1">
      <c r="A409" s="6">
        <v>21</v>
      </c>
      <c r="B409" s="12" t="s">
        <v>248</v>
      </c>
      <c r="C409" s="27" t="s">
        <v>300</v>
      </c>
      <c r="D409" s="42">
        <v>1.33</v>
      </c>
    </row>
    <row r="410" spans="1:4" ht="21" customHeight="1">
      <c r="A410" s="6">
        <v>22</v>
      </c>
      <c r="B410" s="12" t="s">
        <v>248</v>
      </c>
      <c r="C410" s="27" t="s">
        <v>293</v>
      </c>
      <c r="D410" s="42">
        <v>0.12</v>
      </c>
    </row>
    <row r="411" spans="1:4" s="114" customFormat="1" ht="21" customHeight="1">
      <c r="A411" s="2" t="s">
        <v>325</v>
      </c>
      <c r="B411" s="1" t="s">
        <v>326</v>
      </c>
      <c r="C411" s="2"/>
      <c r="D411" s="122">
        <f>D412+D462</f>
        <v>422.56999999999994</v>
      </c>
    </row>
    <row r="412" spans="1:5" s="68" customFormat="1" ht="21" customHeight="1">
      <c r="A412" s="33"/>
      <c r="B412" s="4" t="s">
        <v>908</v>
      </c>
      <c r="C412" s="67"/>
      <c r="D412" s="107">
        <f>SUM(D413:D461)</f>
        <v>246.89999999999995</v>
      </c>
      <c r="E412" s="58"/>
    </row>
    <row r="413" spans="1:4" ht="37.5" customHeight="1">
      <c r="A413" s="6">
        <v>1</v>
      </c>
      <c r="B413" s="12" t="s">
        <v>352</v>
      </c>
      <c r="C413" s="6" t="s">
        <v>801</v>
      </c>
      <c r="D413" s="42">
        <v>11.1</v>
      </c>
    </row>
    <row r="414" spans="1:4" ht="33.75" customHeight="1">
      <c r="A414" s="6">
        <v>2</v>
      </c>
      <c r="B414" s="12" t="s">
        <v>353</v>
      </c>
      <c r="C414" s="6" t="s">
        <v>1328</v>
      </c>
      <c r="D414" s="42">
        <v>8.98</v>
      </c>
    </row>
    <row r="415" spans="1:4" ht="21" customHeight="1">
      <c r="A415" s="6">
        <v>3</v>
      </c>
      <c r="B415" s="12" t="s">
        <v>337</v>
      </c>
      <c r="C415" s="6" t="s">
        <v>801</v>
      </c>
      <c r="D415" s="6">
        <f>0.78+0.12</f>
        <v>0.9</v>
      </c>
    </row>
    <row r="416" spans="1:4" ht="21" customHeight="1">
      <c r="A416" s="6">
        <v>4</v>
      </c>
      <c r="B416" s="12" t="s">
        <v>948</v>
      </c>
      <c r="C416" s="6" t="s">
        <v>805</v>
      </c>
      <c r="D416" s="42">
        <v>9</v>
      </c>
    </row>
    <row r="417" spans="1:4" ht="21" customHeight="1">
      <c r="A417" s="6">
        <v>5</v>
      </c>
      <c r="B417" s="12" t="s">
        <v>366</v>
      </c>
      <c r="C417" s="6" t="s">
        <v>328</v>
      </c>
      <c r="D417" s="42">
        <v>34.82</v>
      </c>
    </row>
    <row r="418" spans="1:4" ht="21" customHeight="1">
      <c r="A418" s="6">
        <v>6</v>
      </c>
      <c r="B418" s="12" t="s">
        <v>367</v>
      </c>
      <c r="C418" s="6" t="s">
        <v>328</v>
      </c>
      <c r="D418" s="42">
        <v>1.4</v>
      </c>
    </row>
    <row r="419" spans="1:5" ht="21" customHeight="1">
      <c r="A419" s="6">
        <v>7</v>
      </c>
      <c r="B419" s="12" t="s">
        <v>413</v>
      </c>
      <c r="C419" s="6" t="s">
        <v>328</v>
      </c>
      <c r="D419" s="29">
        <v>9.09</v>
      </c>
      <c r="E419" s="57"/>
    </row>
    <row r="420" spans="1:4" ht="21" customHeight="1">
      <c r="A420" s="6">
        <v>8</v>
      </c>
      <c r="B420" s="12" t="s">
        <v>368</v>
      </c>
      <c r="C420" s="6" t="s">
        <v>369</v>
      </c>
      <c r="D420" s="42">
        <v>9.8</v>
      </c>
    </row>
    <row r="421" spans="1:4" ht="21" customHeight="1">
      <c r="A421" s="6">
        <v>9</v>
      </c>
      <c r="B421" s="12" t="s">
        <v>370</v>
      </c>
      <c r="C421" s="6" t="s">
        <v>369</v>
      </c>
      <c r="D421" s="42">
        <v>9.8</v>
      </c>
    </row>
    <row r="422" spans="1:5" ht="21" customHeight="1">
      <c r="A422" s="6">
        <v>10</v>
      </c>
      <c r="B422" s="12" t="s">
        <v>371</v>
      </c>
      <c r="C422" s="6" t="s">
        <v>801</v>
      </c>
      <c r="D422" s="42">
        <v>21.49</v>
      </c>
      <c r="E422" s="63"/>
    </row>
    <row r="423" spans="1:5" ht="21" customHeight="1">
      <c r="A423" s="6">
        <v>11</v>
      </c>
      <c r="B423" s="12" t="s">
        <v>342</v>
      </c>
      <c r="C423" s="6" t="s">
        <v>801</v>
      </c>
      <c r="D423" s="42">
        <v>19.4</v>
      </c>
      <c r="E423" s="63"/>
    </row>
    <row r="424" spans="1:7" ht="21" customHeight="1">
      <c r="A424" s="6">
        <v>12</v>
      </c>
      <c r="B424" s="12" t="s">
        <v>343</v>
      </c>
      <c r="C424" s="6" t="s">
        <v>801</v>
      </c>
      <c r="D424" s="42">
        <v>2.18</v>
      </c>
      <c r="F424" s="99"/>
      <c r="G424" s="99"/>
    </row>
    <row r="425" spans="1:7" ht="21" customHeight="1">
      <c r="A425" s="6">
        <v>13</v>
      </c>
      <c r="B425" s="12" t="s">
        <v>341</v>
      </c>
      <c r="C425" s="6" t="s">
        <v>800</v>
      </c>
      <c r="D425" s="42">
        <v>6.07</v>
      </c>
      <c r="F425" s="99"/>
      <c r="G425" s="99"/>
    </row>
    <row r="426" spans="1:4" ht="48.75" customHeight="1">
      <c r="A426" s="6">
        <v>14</v>
      </c>
      <c r="B426" s="31" t="s">
        <v>354</v>
      </c>
      <c r="C426" s="27" t="s">
        <v>823</v>
      </c>
      <c r="D426" s="42">
        <v>2.7</v>
      </c>
    </row>
    <row r="427" spans="1:4" ht="69" customHeight="1">
      <c r="A427" s="6">
        <v>15</v>
      </c>
      <c r="B427" s="31" t="s">
        <v>355</v>
      </c>
      <c r="C427" s="27" t="s">
        <v>824</v>
      </c>
      <c r="D427" s="42">
        <v>16.2</v>
      </c>
    </row>
    <row r="428" spans="1:4" ht="49.5" customHeight="1">
      <c r="A428" s="6">
        <v>16</v>
      </c>
      <c r="B428" s="12" t="s">
        <v>347</v>
      </c>
      <c r="C428" s="6" t="s">
        <v>819</v>
      </c>
      <c r="D428" s="42">
        <v>0.75</v>
      </c>
    </row>
    <row r="429" spans="1:4" ht="39.75" customHeight="1">
      <c r="A429" s="6">
        <v>17</v>
      </c>
      <c r="B429" s="12" t="s">
        <v>348</v>
      </c>
      <c r="C429" s="6" t="s">
        <v>335</v>
      </c>
      <c r="D429" s="42">
        <v>0.52</v>
      </c>
    </row>
    <row r="430" spans="1:4" ht="39" customHeight="1">
      <c r="A430" s="6">
        <v>18</v>
      </c>
      <c r="B430" s="12" t="s">
        <v>349</v>
      </c>
      <c r="C430" s="6" t="s">
        <v>820</v>
      </c>
      <c r="D430" s="42">
        <v>0.9</v>
      </c>
    </row>
    <row r="431" spans="1:4" ht="21" customHeight="1">
      <c r="A431" s="6">
        <v>19</v>
      </c>
      <c r="B431" s="12" t="s">
        <v>350</v>
      </c>
      <c r="C431" s="6" t="s">
        <v>821</v>
      </c>
      <c r="D431" s="42">
        <v>0.5</v>
      </c>
    </row>
    <row r="432" spans="1:4" ht="39" customHeight="1">
      <c r="A432" s="6">
        <v>20</v>
      </c>
      <c r="B432" s="12" t="s">
        <v>351</v>
      </c>
      <c r="C432" s="6" t="s">
        <v>822</v>
      </c>
      <c r="D432" s="42">
        <v>5.56</v>
      </c>
    </row>
    <row r="433" spans="1:4" ht="34.5" customHeight="1">
      <c r="A433" s="6">
        <v>21</v>
      </c>
      <c r="B433" s="12" t="s">
        <v>457</v>
      </c>
      <c r="C433" s="6" t="s">
        <v>458</v>
      </c>
      <c r="D433" s="42">
        <v>8.65</v>
      </c>
    </row>
    <row r="434" spans="1:4" ht="24" customHeight="1">
      <c r="A434" s="6">
        <v>22</v>
      </c>
      <c r="B434" s="12" t="s">
        <v>330</v>
      </c>
      <c r="C434" s="6" t="s">
        <v>328</v>
      </c>
      <c r="D434" s="42">
        <v>1.9000000000000001</v>
      </c>
    </row>
    <row r="435" spans="1:4" ht="33.75" customHeight="1">
      <c r="A435" s="6">
        <v>23</v>
      </c>
      <c r="B435" s="12" t="s">
        <v>331</v>
      </c>
      <c r="C435" s="6" t="s">
        <v>1329</v>
      </c>
      <c r="D435" s="42">
        <v>0.6</v>
      </c>
    </row>
    <row r="436" spans="1:4" ht="21" customHeight="1">
      <c r="A436" s="6">
        <v>24</v>
      </c>
      <c r="B436" s="12" t="s">
        <v>332</v>
      </c>
      <c r="C436" s="6" t="s">
        <v>465</v>
      </c>
      <c r="D436" s="42">
        <v>0.13</v>
      </c>
    </row>
    <row r="437" spans="1:4" ht="51" customHeight="1">
      <c r="A437" s="6">
        <v>25</v>
      </c>
      <c r="B437" s="31" t="s">
        <v>288</v>
      </c>
      <c r="C437" s="6" t="s">
        <v>333</v>
      </c>
      <c r="D437" s="42">
        <v>0.01</v>
      </c>
    </row>
    <row r="438" spans="1:4" ht="21" customHeight="1">
      <c r="A438" s="6">
        <v>26</v>
      </c>
      <c r="B438" s="12" t="s">
        <v>334</v>
      </c>
      <c r="C438" s="6" t="s">
        <v>335</v>
      </c>
      <c r="D438" s="42">
        <v>0.08</v>
      </c>
    </row>
    <row r="439" spans="1:4" ht="50.25" customHeight="1">
      <c r="A439" s="6">
        <v>27</v>
      </c>
      <c r="B439" s="12" t="s">
        <v>47</v>
      </c>
      <c r="C439" s="6" t="s">
        <v>336</v>
      </c>
      <c r="D439" s="42">
        <v>0.03</v>
      </c>
    </row>
    <row r="440" spans="1:4" ht="21" customHeight="1">
      <c r="A440" s="6">
        <v>28</v>
      </c>
      <c r="B440" s="12" t="s">
        <v>338</v>
      </c>
      <c r="C440" s="6" t="s">
        <v>465</v>
      </c>
      <c r="D440" s="42">
        <v>13.01</v>
      </c>
    </row>
    <row r="441" spans="1:4" ht="21" customHeight="1">
      <c r="A441" s="6">
        <v>29</v>
      </c>
      <c r="B441" s="12" t="s">
        <v>360</v>
      </c>
      <c r="C441" s="6" t="s">
        <v>800</v>
      </c>
      <c r="D441" s="42">
        <v>0.25</v>
      </c>
    </row>
    <row r="442" spans="1:4" ht="76.5" customHeight="1">
      <c r="A442" s="6">
        <v>30</v>
      </c>
      <c r="B442" s="12" t="s">
        <v>459</v>
      </c>
      <c r="C442" s="6" t="s">
        <v>1136</v>
      </c>
      <c r="D442" s="42">
        <f>1.57+0.06</f>
        <v>1.6300000000000001</v>
      </c>
    </row>
    <row r="443" spans="1:4" ht="63.75" customHeight="1">
      <c r="A443" s="6">
        <v>31</v>
      </c>
      <c r="B443" s="12" t="s">
        <v>460</v>
      </c>
      <c r="C443" s="6" t="s">
        <v>811</v>
      </c>
      <c r="D443" s="42">
        <f>4.17-0.21</f>
        <v>3.96</v>
      </c>
    </row>
    <row r="444" spans="1:7" ht="21" customHeight="1">
      <c r="A444" s="6">
        <v>32</v>
      </c>
      <c r="B444" s="12" t="s">
        <v>153</v>
      </c>
      <c r="C444" s="6" t="s">
        <v>800</v>
      </c>
      <c r="D444" s="42">
        <v>1.45</v>
      </c>
      <c r="F444" s="99"/>
      <c r="G444" s="99"/>
    </row>
    <row r="445" spans="1:7" ht="21" customHeight="1">
      <c r="A445" s="6">
        <v>33</v>
      </c>
      <c r="B445" s="12" t="s">
        <v>153</v>
      </c>
      <c r="C445" s="6" t="s">
        <v>806</v>
      </c>
      <c r="D445" s="42">
        <v>3.69</v>
      </c>
      <c r="F445" s="99"/>
      <c r="G445" s="99"/>
    </row>
    <row r="446" spans="1:7" ht="21" customHeight="1">
      <c r="A446" s="6">
        <v>34</v>
      </c>
      <c r="B446" s="12" t="s">
        <v>540</v>
      </c>
      <c r="C446" s="6" t="s">
        <v>806</v>
      </c>
      <c r="D446" s="42">
        <v>0.26</v>
      </c>
      <c r="F446" s="99"/>
      <c r="G446" s="99"/>
    </row>
    <row r="447" spans="1:7" ht="21" customHeight="1">
      <c r="A447" s="6">
        <v>35</v>
      </c>
      <c r="B447" s="12" t="s">
        <v>153</v>
      </c>
      <c r="C447" s="6" t="s">
        <v>949</v>
      </c>
      <c r="D447" s="42">
        <v>1</v>
      </c>
      <c r="F447" s="57"/>
      <c r="G447" s="133"/>
    </row>
    <row r="448" spans="1:7" ht="21" customHeight="1">
      <c r="A448" s="6">
        <v>36</v>
      </c>
      <c r="B448" s="12" t="s">
        <v>153</v>
      </c>
      <c r="C448" s="6" t="s">
        <v>807</v>
      </c>
      <c r="D448" s="42">
        <v>0.36000000000000004</v>
      </c>
      <c r="F448" s="57"/>
      <c r="G448" s="134"/>
    </row>
    <row r="449" spans="1:7" ht="21" customHeight="1">
      <c r="A449" s="6">
        <v>37</v>
      </c>
      <c r="B449" s="12" t="s">
        <v>153</v>
      </c>
      <c r="C449" s="6" t="s">
        <v>804</v>
      </c>
      <c r="D449" s="135">
        <f>0.89</f>
        <v>0.89</v>
      </c>
      <c r="F449" s="57"/>
      <c r="G449" s="134"/>
    </row>
    <row r="450" spans="1:7" ht="21" customHeight="1">
      <c r="A450" s="6">
        <v>38</v>
      </c>
      <c r="B450" s="12" t="s">
        <v>153</v>
      </c>
      <c r="C450" s="6" t="s">
        <v>812</v>
      </c>
      <c r="D450" s="135">
        <f>1.12+1.12</f>
        <v>2.24</v>
      </c>
      <c r="F450" s="57"/>
      <c r="G450" s="133"/>
    </row>
    <row r="451" spans="1:7" ht="21" customHeight="1">
      <c r="A451" s="6">
        <v>39</v>
      </c>
      <c r="B451" s="12" t="s">
        <v>153</v>
      </c>
      <c r="C451" s="6" t="s">
        <v>813</v>
      </c>
      <c r="D451" s="42">
        <v>2.94</v>
      </c>
      <c r="F451" s="57"/>
      <c r="G451" s="133"/>
    </row>
    <row r="452" spans="1:7" ht="21" customHeight="1">
      <c r="A452" s="6">
        <v>40</v>
      </c>
      <c r="B452" s="12" t="s">
        <v>153</v>
      </c>
      <c r="C452" s="6" t="s">
        <v>879</v>
      </c>
      <c r="D452" s="42">
        <v>2.54</v>
      </c>
      <c r="F452" s="57"/>
      <c r="G452" s="133"/>
    </row>
    <row r="453" spans="1:7" ht="21" customHeight="1">
      <c r="A453" s="6">
        <v>41</v>
      </c>
      <c r="B453" s="12" t="s">
        <v>153</v>
      </c>
      <c r="C453" s="6" t="s">
        <v>801</v>
      </c>
      <c r="D453" s="42">
        <f>3.1-0.24</f>
        <v>2.8600000000000003</v>
      </c>
      <c r="F453" s="57"/>
      <c r="G453" s="133"/>
    </row>
    <row r="454" spans="1:5" ht="21" customHeight="1">
      <c r="A454" s="6">
        <v>42</v>
      </c>
      <c r="B454" s="12" t="s">
        <v>153</v>
      </c>
      <c r="C454" s="6" t="s">
        <v>800</v>
      </c>
      <c r="D454" s="29">
        <v>1.45</v>
      </c>
      <c r="E454" s="57"/>
    </row>
    <row r="455" spans="1:7" ht="21" customHeight="1">
      <c r="A455" s="6">
        <v>43</v>
      </c>
      <c r="B455" s="12" t="s">
        <v>153</v>
      </c>
      <c r="C455" s="6" t="s">
        <v>805</v>
      </c>
      <c r="D455" s="42">
        <f>4.82+0.09+0.08-0.17</f>
        <v>4.82</v>
      </c>
      <c r="F455" s="57"/>
      <c r="G455" s="133"/>
    </row>
    <row r="456" spans="1:7" ht="21" customHeight="1">
      <c r="A456" s="6">
        <v>44</v>
      </c>
      <c r="B456" s="12" t="s">
        <v>540</v>
      </c>
      <c r="C456" s="6" t="s">
        <v>802</v>
      </c>
      <c r="D456" s="42">
        <v>6.35</v>
      </c>
      <c r="F456" s="57"/>
      <c r="G456" s="133"/>
    </row>
    <row r="457" spans="1:7" ht="21" customHeight="1">
      <c r="A457" s="6">
        <v>45</v>
      </c>
      <c r="B457" s="12" t="s">
        <v>153</v>
      </c>
      <c r="C457" s="6" t="s">
        <v>465</v>
      </c>
      <c r="D457" s="42">
        <v>1.52</v>
      </c>
      <c r="F457" s="99"/>
      <c r="G457" s="99"/>
    </row>
    <row r="458" spans="1:4" ht="21" customHeight="1">
      <c r="A458" s="6">
        <v>46</v>
      </c>
      <c r="B458" s="12" t="s">
        <v>153</v>
      </c>
      <c r="C458" s="6" t="s">
        <v>464</v>
      </c>
      <c r="D458" s="42">
        <v>4.17</v>
      </c>
    </row>
    <row r="459" spans="1:4" ht="21" customHeight="1">
      <c r="A459" s="6">
        <v>47</v>
      </c>
      <c r="B459" s="12" t="s">
        <v>540</v>
      </c>
      <c r="C459" s="6" t="s">
        <v>463</v>
      </c>
      <c r="D459" s="42">
        <v>2.5</v>
      </c>
    </row>
    <row r="460" spans="1:4" ht="21" customHeight="1">
      <c r="A460" s="6">
        <v>48</v>
      </c>
      <c r="B460" s="12" t="s">
        <v>153</v>
      </c>
      <c r="C460" s="6" t="s">
        <v>814</v>
      </c>
      <c r="D460" s="42">
        <v>0.88</v>
      </c>
    </row>
    <row r="461" spans="1:4" ht="21" customHeight="1">
      <c r="A461" s="6">
        <v>49</v>
      </c>
      <c r="B461" s="12" t="s">
        <v>153</v>
      </c>
      <c r="C461" s="6" t="s">
        <v>328</v>
      </c>
      <c r="D461" s="42">
        <f>5.57</f>
        <v>5.57</v>
      </c>
    </row>
    <row r="462" spans="1:5" ht="21" customHeight="1">
      <c r="A462" s="6"/>
      <c r="B462" s="4" t="s">
        <v>934</v>
      </c>
      <c r="C462" s="6"/>
      <c r="D462" s="32">
        <f>SUM(D463:D492)</f>
        <v>175.67000000000002</v>
      </c>
      <c r="E462" s="99"/>
    </row>
    <row r="463" spans="1:5" ht="53.25" customHeight="1">
      <c r="A463" s="6">
        <v>1</v>
      </c>
      <c r="B463" s="12" t="s">
        <v>1101</v>
      </c>
      <c r="C463" s="6" t="s">
        <v>1341</v>
      </c>
      <c r="D463" s="6">
        <v>100</v>
      </c>
      <c r="E463" s="99"/>
    </row>
    <row r="464" spans="1:5" ht="36.75" customHeight="1">
      <c r="A464" s="6">
        <v>2</v>
      </c>
      <c r="B464" s="12" t="s">
        <v>1284</v>
      </c>
      <c r="C464" s="6" t="s">
        <v>1285</v>
      </c>
      <c r="D464" s="29" t="s">
        <v>1286</v>
      </c>
      <c r="E464" s="99"/>
    </row>
    <row r="465" spans="1:5" ht="21" customHeight="1">
      <c r="A465" s="6">
        <v>3</v>
      </c>
      <c r="B465" s="12" t="s">
        <v>1100</v>
      </c>
      <c r="C465" s="6" t="s">
        <v>809</v>
      </c>
      <c r="D465" s="6">
        <v>0.67</v>
      </c>
      <c r="E465" s="99"/>
    </row>
    <row r="466" spans="1:5" ht="21" customHeight="1">
      <c r="A466" s="6">
        <v>4</v>
      </c>
      <c r="B466" s="12" t="s">
        <v>401</v>
      </c>
      <c r="C466" s="6" t="s">
        <v>949</v>
      </c>
      <c r="D466" s="54">
        <v>0.37</v>
      </c>
      <c r="E466" s="99"/>
    </row>
    <row r="467" spans="1:5" ht="21" customHeight="1">
      <c r="A467" s="6">
        <v>5</v>
      </c>
      <c r="B467" s="12" t="s">
        <v>1127</v>
      </c>
      <c r="C467" s="6" t="s">
        <v>801</v>
      </c>
      <c r="D467" s="54">
        <v>4.26</v>
      </c>
      <c r="E467" s="99"/>
    </row>
    <row r="468" spans="1:5" ht="21" customHeight="1">
      <c r="A468" s="6">
        <v>6</v>
      </c>
      <c r="B468" s="12" t="s">
        <v>1109</v>
      </c>
      <c r="C468" s="6" t="s">
        <v>806</v>
      </c>
      <c r="D468" s="6">
        <v>9.5</v>
      </c>
      <c r="E468" s="57"/>
    </row>
    <row r="469" spans="1:4" ht="21" customHeight="1">
      <c r="A469" s="6">
        <v>7</v>
      </c>
      <c r="B469" s="12" t="s">
        <v>345</v>
      </c>
      <c r="C469" s="6" t="s">
        <v>802</v>
      </c>
      <c r="D469" s="42">
        <v>3</v>
      </c>
    </row>
    <row r="470" spans="1:4" ht="36" customHeight="1">
      <c r="A470" s="6">
        <v>8</v>
      </c>
      <c r="B470" s="12" t="s">
        <v>346</v>
      </c>
      <c r="C470" s="6" t="s">
        <v>818</v>
      </c>
      <c r="D470" s="42">
        <v>18</v>
      </c>
    </row>
    <row r="471" spans="1:4" ht="21" customHeight="1">
      <c r="A471" s="6">
        <v>9</v>
      </c>
      <c r="B471" s="12" t="s">
        <v>356</v>
      </c>
      <c r="C471" s="6" t="s">
        <v>880</v>
      </c>
      <c r="D471" s="42">
        <v>4.32</v>
      </c>
    </row>
    <row r="472" spans="1:4" ht="34.5" customHeight="1">
      <c r="A472" s="6">
        <v>10</v>
      </c>
      <c r="B472" s="12" t="s">
        <v>363</v>
      </c>
      <c r="C472" s="6" t="s">
        <v>1137</v>
      </c>
      <c r="D472" s="42">
        <f>0.08+0.05</f>
        <v>0.13</v>
      </c>
    </row>
    <row r="473" spans="1:4" ht="48" customHeight="1">
      <c r="A473" s="6">
        <v>11</v>
      </c>
      <c r="B473" s="12" t="s">
        <v>461</v>
      </c>
      <c r="C473" s="6" t="s">
        <v>1138</v>
      </c>
      <c r="D473" s="42">
        <f>0.21+0.3+0.7</f>
        <v>1.21</v>
      </c>
    </row>
    <row r="474" spans="1:5" s="63" customFormat="1" ht="33.75" customHeight="1">
      <c r="A474" s="6">
        <v>12</v>
      </c>
      <c r="B474" s="12" t="s">
        <v>329</v>
      </c>
      <c r="C474" s="6" t="s">
        <v>1110</v>
      </c>
      <c r="D474" s="29">
        <v>0.81</v>
      </c>
      <c r="E474" s="57"/>
    </row>
    <row r="475" spans="1:4" s="63" customFormat="1" ht="34.5" customHeight="1">
      <c r="A475" s="6">
        <v>13</v>
      </c>
      <c r="B475" s="12" t="s">
        <v>1338</v>
      </c>
      <c r="C475" s="6" t="s">
        <v>1111</v>
      </c>
      <c r="D475" s="29">
        <v>1.77</v>
      </c>
    </row>
    <row r="476" spans="1:4" s="66" customFormat="1" ht="21" customHeight="1">
      <c r="A476" s="6">
        <v>14</v>
      </c>
      <c r="B476" s="12" t="s">
        <v>357</v>
      </c>
      <c r="C476" s="6" t="s">
        <v>340</v>
      </c>
      <c r="D476" s="29">
        <v>0.33999999999999997</v>
      </c>
    </row>
    <row r="477" spans="1:4" s="66" customFormat="1" ht="87.75" customHeight="1">
      <c r="A477" s="6">
        <v>15</v>
      </c>
      <c r="B477" s="12" t="s">
        <v>358</v>
      </c>
      <c r="C477" s="6" t="s">
        <v>1112</v>
      </c>
      <c r="D477" s="29">
        <v>7.56</v>
      </c>
    </row>
    <row r="478" spans="1:4" s="66" customFormat="1" ht="38.25" customHeight="1">
      <c r="A478" s="6">
        <v>16</v>
      </c>
      <c r="B478" s="12" t="s">
        <v>359</v>
      </c>
      <c r="C478" s="6" t="s">
        <v>1113</v>
      </c>
      <c r="D478" s="29">
        <v>3.16</v>
      </c>
    </row>
    <row r="479" spans="1:4" s="66" customFormat="1" ht="21" customHeight="1">
      <c r="A479" s="6">
        <v>17</v>
      </c>
      <c r="B479" s="12" t="s">
        <v>1114</v>
      </c>
      <c r="C479" s="6" t="s">
        <v>800</v>
      </c>
      <c r="D479" s="29">
        <v>0.43</v>
      </c>
    </row>
    <row r="480" spans="1:4" s="66" customFormat="1" ht="36" customHeight="1">
      <c r="A480" s="6">
        <v>18</v>
      </c>
      <c r="B480" s="12" t="s">
        <v>361</v>
      </c>
      <c r="C480" s="6" t="s">
        <v>1115</v>
      </c>
      <c r="D480" s="29">
        <v>1.93</v>
      </c>
    </row>
    <row r="481" spans="1:4" s="66" customFormat="1" ht="21" customHeight="1">
      <c r="A481" s="6">
        <v>19</v>
      </c>
      <c r="B481" s="12" t="s">
        <v>1116</v>
      </c>
      <c r="C481" s="6" t="s">
        <v>814</v>
      </c>
      <c r="D481" s="29">
        <v>0.08</v>
      </c>
    </row>
    <row r="482" spans="1:4" s="66" customFormat="1" ht="65.25" customHeight="1">
      <c r="A482" s="6">
        <v>20</v>
      </c>
      <c r="B482" s="12" t="s">
        <v>1118</v>
      </c>
      <c r="C482" s="6" t="s">
        <v>1117</v>
      </c>
      <c r="D482" s="29">
        <f>1.54+0.21</f>
        <v>1.75</v>
      </c>
    </row>
    <row r="483" spans="1:4" ht="21" customHeight="1">
      <c r="A483" s="6">
        <v>21</v>
      </c>
      <c r="B483" s="12" t="s">
        <v>1099</v>
      </c>
      <c r="C483" s="6" t="s">
        <v>807</v>
      </c>
      <c r="D483" s="6">
        <v>0.17</v>
      </c>
    </row>
    <row r="484" spans="1:4" ht="36" customHeight="1">
      <c r="A484" s="6">
        <v>22</v>
      </c>
      <c r="B484" s="12" t="s">
        <v>153</v>
      </c>
      <c r="C484" s="6" t="s">
        <v>1102</v>
      </c>
      <c r="D484" s="6">
        <v>6.22</v>
      </c>
    </row>
    <row r="485" spans="1:4" s="66" customFormat="1" ht="21" customHeight="1">
      <c r="A485" s="6">
        <v>23</v>
      </c>
      <c r="B485" s="12" t="s">
        <v>153</v>
      </c>
      <c r="C485" s="6" t="s">
        <v>807</v>
      </c>
      <c r="D485" s="29">
        <v>0.86</v>
      </c>
    </row>
    <row r="486" spans="1:4" s="66" customFormat="1" ht="21" customHeight="1">
      <c r="A486" s="6">
        <v>24</v>
      </c>
      <c r="B486" s="12" t="s">
        <v>153</v>
      </c>
      <c r="C486" s="6" t="s">
        <v>804</v>
      </c>
      <c r="D486" s="54">
        <v>1.54</v>
      </c>
    </row>
    <row r="487" spans="1:4" s="66" customFormat="1" ht="21" customHeight="1">
      <c r="A487" s="6">
        <v>25</v>
      </c>
      <c r="B487" s="12" t="s">
        <v>153</v>
      </c>
      <c r="C487" s="6" t="s">
        <v>812</v>
      </c>
      <c r="D487" s="54">
        <v>0.7</v>
      </c>
    </row>
    <row r="488" spans="1:4" s="66" customFormat="1" ht="21" customHeight="1">
      <c r="A488" s="6">
        <v>26</v>
      </c>
      <c r="B488" s="12" t="s">
        <v>153</v>
      </c>
      <c r="C488" s="6" t="s">
        <v>465</v>
      </c>
      <c r="D488" s="29">
        <v>1.48</v>
      </c>
    </row>
    <row r="489" spans="1:4" s="66" customFormat="1" ht="21" customHeight="1">
      <c r="A489" s="6">
        <v>27</v>
      </c>
      <c r="B489" s="12" t="s">
        <v>153</v>
      </c>
      <c r="C489" s="6" t="s">
        <v>800</v>
      </c>
      <c r="D489" s="29">
        <v>1.16</v>
      </c>
    </row>
    <row r="490" spans="1:4" s="66" customFormat="1" ht="21" customHeight="1">
      <c r="A490" s="6">
        <v>28</v>
      </c>
      <c r="B490" s="12" t="s">
        <v>153</v>
      </c>
      <c r="C490" s="6" t="s">
        <v>949</v>
      </c>
      <c r="D490" s="29">
        <v>1.07</v>
      </c>
    </row>
    <row r="491" spans="1:4" s="66" customFormat="1" ht="21" customHeight="1">
      <c r="A491" s="6">
        <v>29</v>
      </c>
      <c r="B491" s="12" t="s">
        <v>153</v>
      </c>
      <c r="C491" s="6" t="s">
        <v>814</v>
      </c>
      <c r="D491" s="29">
        <v>0.62</v>
      </c>
    </row>
    <row r="492" spans="1:4" ht="21" customHeight="1">
      <c r="A492" s="6">
        <v>30</v>
      </c>
      <c r="B492" s="12" t="s">
        <v>153</v>
      </c>
      <c r="C492" s="6" t="s">
        <v>462</v>
      </c>
      <c r="D492" s="42">
        <v>2.56</v>
      </c>
    </row>
    <row r="493" spans="1:4" s="114" customFormat="1" ht="21" customHeight="1">
      <c r="A493" s="2" t="s">
        <v>575</v>
      </c>
      <c r="B493" s="1" t="s">
        <v>559</v>
      </c>
      <c r="C493" s="2"/>
      <c r="D493" s="122">
        <f>D494+D533</f>
        <v>271.16</v>
      </c>
    </row>
    <row r="494" spans="1:5" s="68" customFormat="1" ht="21" customHeight="1">
      <c r="A494" s="33"/>
      <c r="B494" s="4" t="s">
        <v>908</v>
      </c>
      <c r="C494" s="67"/>
      <c r="D494" s="107">
        <f>SUM(D495:D532)</f>
        <v>225.81000000000006</v>
      </c>
      <c r="E494" s="58"/>
    </row>
    <row r="495" spans="1:4" ht="35.25" customHeight="1">
      <c r="A495" s="6">
        <v>1</v>
      </c>
      <c r="B495" s="136" t="s">
        <v>587</v>
      </c>
      <c r="C495" s="137" t="s">
        <v>1119</v>
      </c>
      <c r="D495" s="138">
        <v>126.22</v>
      </c>
    </row>
    <row r="496" spans="1:4" ht="21" customHeight="1">
      <c r="A496" s="6">
        <v>2</v>
      </c>
      <c r="B496" s="136" t="s">
        <v>718</v>
      </c>
      <c r="C496" s="137" t="s">
        <v>865</v>
      </c>
      <c r="D496" s="138">
        <v>7</v>
      </c>
    </row>
    <row r="497" spans="1:4" ht="21" customHeight="1">
      <c r="A497" s="6">
        <v>3</v>
      </c>
      <c r="B497" s="136" t="s">
        <v>591</v>
      </c>
      <c r="C497" s="137" t="s">
        <v>865</v>
      </c>
      <c r="D497" s="138">
        <v>17.58</v>
      </c>
    </row>
    <row r="498" spans="1:4" ht="71.25" customHeight="1">
      <c r="A498" s="6">
        <v>4</v>
      </c>
      <c r="B498" s="139" t="s">
        <v>596</v>
      </c>
      <c r="C498" s="140" t="s">
        <v>595</v>
      </c>
      <c r="D498" s="138">
        <v>4.39</v>
      </c>
    </row>
    <row r="499" spans="1:4" ht="21" customHeight="1">
      <c r="A499" s="6">
        <v>5</v>
      </c>
      <c r="B499" s="136" t="s">
        <v>597</v>
      </c>
      <c r="C499" s="140" t="s">
        <v>595</v>
      </c>
      <c r="D499" s="138">
        <v>8.84</v>
      </c>
    </row>
    <row r="500" spans="1:4" ht="21" customHeight="1">
      <c r="A500" s="6">
        <v>6</v>
      </c>
      <c r="B500" s="136" t="s">
        <v>598</v>
      </c>
      <c r="C500" s="140" t="s">
        <v>595</v>
      </c>
      <c r="D500" s="138">
        <v>7.68</v>
      </c>
    </row>
    <row r="501" spans="1:4" ht="21" customHeight="1">
      <c r="A501" s="6">
        <v>7</v>
      </c>
      <c r="B501" s="141" t="s">
        <v>719</v>
      </c>
      <c r="C501" s="140" t="s">
        <v>595</v>
      </c>
      <c r="D501" s="142">
        <v>4.26</v>
      </c>
    </row>
    <row r="502" spans="1:4" ht="21" customHeight="1">
      <c r="A502" s="6">
        <v>8</v>
      </c>
      <c r="B502" s="141" t="s">
        <v>1073</v>
      </c>
      <c r="C502" s="140" t="s">
        <v>595</v>
      </c>
      <c r="D502" s="143">
        <v>0.05</v>
      </c>
    </row>
    <row r="503" spans="1:4" ht="21" customHeight="1">
      <c r="A503" s="6">
        <v>9</v>
      </c>
      <c r="B503" s="136" t="s">
        <v>600</v>
      </c>
      <c r="C503" s="140" t="s">
        <v>871</v>
      </c>
      <c r="D503" s="138">
        <v>0.24</v>
      </c>
    </row>
    <row r="504" spans="1:4" ht="21" customHeight="1">
      <c r="A504" s="6">
        <v>10</v>
      </c>
      <c r="B504" s="144" t="s">
        <v>592</v>
      </c>
      <c r="C504" s="137" t="s">
        <v>865</v>
      </c>
      <c r="D504" s="142">
        <v>0.24</v>
      </c>
    </row>
    <row r="505" spans="1:4" ht="21" customHeight="1">
      <c r="A505" s="6">
        <v>11</v>
      </c>
      <c r="B505" s="144" t="s">
        <v>936</v>
      </c>
      <c r="C505" s="140" t="s">
        <v>868</v>
      </c>
      <c r="D505" s="142">
        <v>6.2</v>
      </c>
    </row>
    <row r="506" spans="1:4" ht="21" customHeight="1">
      <c r="A506" s="6">
        <v>12</v>
      </c>
      <c r="B506" s="136" t="s">
        <v>593</v>
      </c>
      <c r="C506" s="140" t="s">
        <v>868</v>
      </c>
      <c r="D506" s="138" t="s">
        <v>594</v>
      </c>
    </row>
    <row r="507" spans="1:4" ht="21" customHeight="1">
      <c r="A507" s="6">
        <v>13</v>
      </c>
      <c r="B507" s="136" t="s">
        <v>720</v>
      </c>
      <c r="C507" s="140" t="s">
        <v>872</v>
      </c>
      <c r="D507" s="138" t="s">
        <v>603</v>
      </c>
    </row>
    <row r="508" spans="1:4" ht="21" customHeight="1">
      <c r="A508" s="6">
        <v>14</v>
      </c>
      <c r="B508" s="136" t="s">
        <v>727</v>
      </c>
      <c r="C508" s="140" t="s">
        <v>584</v>
      </c>
      <c r="D508" s="138">
        <v>0.4</v>
      </c>
    </row>
    <row r="509" spans="1:4" ht="21" customHeight="1">
      <c r="A509" s="6">
        <v>15</v>
      </c>
      <c r="B509" s="136" t="s">
        <v>583</v>
      </c>
      <c r="C509" s="137" t="s">
        <v>584</v>
      </c>
      <c r="D509" s="138" t="s">
        <v>585</v>
      </c>
    </row>
    <row r="510" spans="1:4" ht="21" customHeight="1">
      <c r="A510" s="6">
        <v>16</v>
      </c>
      <c r="B510" s="136" t="s">
        <v>599</v>
      </c>
      <c r="C510" s="140" t="s">
        <v>595</v>
      </c>
      <c r="D510" s="138">
        <v>0.11</v>
      </c>
    </row>
    <row r="511" spans="1:4" ht="21" customHeight="1">
      <c r="A511" s="6">
        <v>17</v>
      </c>
      <c r="B511" s="136" t="s">
        <v>721</v>
      </c>
      <c r="C511" s="140" t="s">
        <v>595</v>
      </c>
      <c r="D511" s="138">
        <v>1</v>
      </c>
    </row>
    <row r="512" spans="1:4" ht="21" customHeight="1">
      <c r="A512" s="6">
        <v>18</v>
      </c>
      <c r="B512" s="136" t="s">
        <v>722</v>
      </c>
      <c r="C512" s="140" t="s">
        <v>595</v>
      </c>
      <c r="D512" s="138">
        <v>1</v>
      </c>
    </row>
    <row r="513" spans="1:4" ht="21" customHeight="1">
      <c r="A513" s="6">
        <v>19</v>
      </c>
      <c r="B513" s="136" t="s">
        <v>723</v>
      </c>
      <c r="C513" s="140" t="s">
        <v>595</v>
      </c>
      <c r="D513" s="138">
        <v>0.5</v>
      </c>
    </row>
    <row r="514" spans="1:4" ht="21" customHeight="1">
      <c r="A514" s="6">
        <v>20</v>
      </c>
      <c r="B514" s="141" t="s">
        <v>724</v>
      </c>
      <c r="C514" s="140" t="s">
        <v>595</v>
      </c>
      <c r="D514" s="143">
        <v>0.5</v>
      </c>
    </row>
    <row r="515" spans="1:4" ht="21" customHeight="1">
      <c r="A515" s="6">
        <v>21</v>
      </c>
      <c r="B515" s="144" t="s">
        <v>605</v>
      </c>
      <c r="C515" s="140" t="s">
        <v>741</v>
      </c>
      <c r="D515" s="142">
        <v>2</v>
      </c>
    </row>
    <row r="516" spans="1:4" ht="34.5" customHeight="1">
      <c r="A516" s="6">
        <v>22</v>
      </c>
      <c r="B516" s="144" t="s">
        <v>1128</v>
      </c>
      <c r="C516" s="140" t="s">
        <v>1129</v>
      </c>
      <c r="D516" s="142">
        <v>2.9</v>
      </c>
    </row>
    <row r="517" spans="1:4" ht="35.25" customHeight="1">
      <c r="A517" s="6">
        <v>23</v>
      </c>
      <c r="B517" s="144" t="s">
        <v>1118</v>
      </c>
      <c r="C517" s="140" t="s">
        <v>1130</v>
      </c>
      <c r="D517" s="142">
        <v>0.29</v>
      </c>
    </row>
    <row r="518" spans="1:4" ht="21" customHeight="1">
      <c r="A518" s="6">
        <v>24</v>
      </c>
      <c r="B518" s="144" t="s">
        <v>1131</v>
      </c>
      <c r="C518" s="140" t="s">
        <v>595</v>
      </c>
      <c r="D518" s="142">
        <v>4</v>
      </c>
    </row>
    <row r="519" spans="1:4" ht="21" customHeight="1">
      <c r="A519" s="6">
        <v>25</v>
      </c>
      <c r="B519" s="144" t="s">
        <v>604</v>
      </c>
      <c r="C519" s="140" t="s">
        <v>595</v>
      </c>
      <c r="D519" s="142">
        <v>0.49</v>
      </c>
    </row>
    <row r="520" spans="1:4" ht="21" customHeight="1">
      <c r="A520" s="6">
        <v>26</v>
      </c>
      <c r="B520" s="136" t="s">
        <v>589</v>
      </c>
      <c r="C520" s="137" t="s">
        <v>865</v>
      </c>
      <c r="D520" s="138" t="s">
        <v>590</v>
      </c>
    </row>
    <row r="521" spans="1:4" ht="21" customHeight="1">
      <c r="A521" s="6">
        <v>27</v>
      </c>
      <c r="B521" s="136" t="s">
        <v>153</v>
      </c>
      <c r="C521" s="137" t="s">
        <v>865</v>
      </c>
      <c r="D521" s="138">
        <v>4.6</v>
      </c>
    </row>
    <row r="522" spans="1:4" ht="21" customHeight="1">
      <c r="A522" s="6">
        <v>28</v>
      </c>
      <c r="B522" s="136" t="s">
        <v>153</v>
      </c>
      <c r="C522" s="140" t="s">
        <v>866</v>
      </c>
      <c r="D522" s="138">
        <v>0.95</v>
      </c>
    </row>
    <row r="523" spans="1:4" ht="21" customHeight="1">
      <c r="A523" s="6">
        <v>29</v>
      </c>
      <c r="B523" s="136" t="s">
        <v>153</v>
      </c>
      <c r="C523" s="140" t="s">
        <v>867</v>
      </c>
      <c r="D523" s="138">
        <v>2.13</v>
      </c>
    </row>
    <row r="524" spans="1:4" ht="21" customHeight="1">
      <c r="A524" s="6">
        <v>30</v>
      </c>
      <c r="B524" s="136" t="s">
        <v>153</v>
      </c>
      <c r="C524" s="140" t="s">
        <v>560</v>
      </c>
      <c r="D524" s="138">
        <f>2.45+2.1</f>
        <v>4.550000000000001</v>
      </c>
    </row>
    <row r="525" spans="1:4" ht="21" customHeight="1">
      <c r="A525" s="6">
        <v>31</v>
      </c>
      <c r="B525" s="136" t="s">
        <v>153</v>
      </c>
      <c r="C525" s="140" t="s">
        <v>595</v>
      </c>
      <c r="D525" s="138">
        <v>0.6</v>
      </c>
    </row>
    <row r="526" spans="1:4" ht="21" customHeight="1">
      <c r="A526" s="6">
        <v>32</v>
      </c>
      <c r="B526" s="136" t="s">
        <v>153</v>
      </c>
      <c r="C526" s="140" t="s">
        <v>741</v>
      </c>
      <c r="D526" s="138">
        <v>5.02</v>
      </c>
    </row>
    <row r="527" spans="1:4" ht="21" customHeight="1">
      <c r="A527" s="6">
        <v>33</v>
      </c>
      <c r="B527" s="136" t="s">
        <v>153</v>
      </c>
      <c r="C527" s="140" t="s">
        <v>871</v>
      </c>
      <c r="D527" s="138">
        <v>0.96</v>
      </c>
    </row>
    <row r="528" spans="1:4" ht="21" customHeight="1">
      <c r="A528" s="6">
        <v>34</v>
      </c>
      <c r="B528" s="136" t="s">
        <v>153</v>
      </c>
      <c r="C528" s="140" t="s">
        <v>873</v>
      </c>
      <c r="D528" s="138">
        <v>5.28</v>
      </c>
    </row>
    <row r="529" spans="1:4" ht="21" customHeight="1">
      <c r="A529" s="6">
        <v>35</v>
      </c>
      <c r="B529" s="136" t="s">
        <v>153</v>
      </c>
      <c r="C529" s="140" t="s">
        <v>872</v>
      </c>
      <c r="D529" s="138">
        <v>1.48</v>
      </c>
    </row>
    <row r="530" spans="1:4" ht="21" customHeight="1">
      <c r="A530" s="6">
        <v>36</v>
      </c>
      <c r="B530" s="136" t="s">
        <v>153</v>
      </c>
      <c r="C530" s="140" t="s">
        <v>870</v>
      </c>
      <c r="D530" s="145">
        <v>1.8</v>
      </c>
    </row>
    <row r="531" spans="1:4" ht="21" customHeight="1">
      <c r="A531" s="6">
        <v>37</v>
      </c>
      <c r="B531" s="136" t="s">
        <v>153</v>
      </c>
      <c r="C531" s="140" t="s">
        <v>868</v>
      </c>
      <c r="D531" s="142">
        <v>1.25</v>
      </c>
    </row>
    <row r="532" spans="1:4" ht="21" customHeight="1">
      <c r="A532" s="6">
        <v>38</v>
      </c>
      <c r="B532" s="136" t="s">
        <v>725</v>
      </c>
      <c r="C532" s="140" t="s">
        <v>869</v>
      </c>
      <c r="D532" s="142">
        <v>1.3</v>
      </c>
    </row>
    <row r="533" spans="1:5" ht="21" customHeight="1">
      <c r="A533" s="6"/>
      <c r="B533" s="4" t="s">
        <v>934</v>
      </c>
      <c r="C533" s="6"/>
      <c r="D533" s="32">
        <f>SUM(D534:D544)</f>
        <v>45.34999999999999</v>
      </c>
      <c r="E533" s="99"/>
    </row>
    <row r="534" spans="1:4" ht="21" customHeight="1">
      <c r="A534" s="6">
        <v>1</v>
      </c>
      <c r="B534" s="136" t="s">
        <v>886</v>
      </c>
      <c r="C534" s="140" t="s">
        <v>887</v>
      </c>
      <c r="D534" s="138">
        <v>0.1</v>
      </c>
    </row>
    <row r="535" spans="1:4" ht="21" customHeight="1">
      <c r="A535" s="6">
        <v>2</v>
      </c>
      <c r="B535" s="136" t="s">
        <v>726</v>
      </c>
      <c r="C535" s="140" t="s">
        <v>584</v>
      </c>
      <c r="D535" s="138">
        <v>5.6</v>
      </c>
    </row>
    <row r="536" spans="1:5" ht="31.5" customHeight="1">
      <c r="A536" s="6">
        <v>3</v>
      </c>
      <c r="B536" s="136" t="s">
        <v>1098</v>
      </c>
      <c r="C536" s="140" t="s">
        <v>584</v>
      </c>
      <c r="D536" s="146">
        <v>5.2</v>
      </c>
      <c r="E536" s="99"/>
    </row>
    <row r="537" spans="1:4" ht="21" customHeight="1">
      <c r="A537" s="6">
        <v>4</v>
      </c>
      <c r="B537" s="144" t="s">
        <v>608</v>
      </c>
      <c r="C537" s="140" t="s">
        <v>872</v>
      </c>
      <c r="D537" s="142">
        <v>10</v>
      </c>
    </row>
    <row r="538" spans="1:4" ht="21" customHeight="1">
      <c r="A538" s="6">
        <v>5</v>
      </c>
      <c r="B538" s="144" t="s">
        <v>607</v>
      </c>
      <c r="C538" s="140" t="s">
        <v>595</v>
      </c>
      <c r="D538" s="142">
        <v>10</v>
      </c>
    </row>
    <row r="539" spans="1:4" ht="34.5" customHeight="1">
      <c r="A539" s="6">
        <v>6</v>
      </c>
      <c r="B539" s="144" t="s">
        <v>565</v>
      </c>
      <c r="C539" s="140" t="s">
        <v>1134</v>
      </c>
      <c r="D539" s="142">
        <v>3.4</v>
      </c>
    </row>
    <row r="540" spans="1:4" ht="41.25" customHeight="1">
      <c r="A540" s="6">
        <v>7</v>
      </c>
      <c r="B540" s="144" t="s">
        <v>1132</v>
      </c>
      <c r="C540" s="140" t="s">
        <v>1133</v>
      </c>
      <c r="D540" s="142">
        <v>2.94</v>
      </c>
    </row>
    <row r="541" spans="1:4" ht="21" customHeight="1">
      <c r="A541" s="6">
        <v>8</v>
      </c>
      <c r="B541" s="136" t="s">
        <v>153</v>
      </c>
      <c r="C541" s="140" t="s">
        <v>869</v>
      </c>
      <c r="D541" s="142">
        <v>2.23</v>
      </c>
    </row>
    <row r="542" spans="1:4" ht="21" customHeight="1">
      <c r="A542" s="6">
        <v>9</v>
      </c>
      <c r="B542" s="136" t="s">
        <v>153</v>
      </c>
      <c r="C542" s="140" t="s">
        <v>871</v>
      </c>
      <c r="D542" s="142">
        <v>2</v>
      </c>
    </row>
    <row r="543" spans="1:4" ht="21" customHeight="1">
      <c r="A543" s="6">
        <v>10</v>
      </c>
      <c r="B543" s="136" t="s">
        <v>153</v>
      </c>
      <c r="C543" s="140" t="s">
        <v>864</v>
      </c>
      <c r="D543" s="142">
        <v>3.12</v>
      </c>
    </row>
    <row r="544" spans="1:4" ht="21" customHeight="1">
      <c r="A544" s="6">
        <v>11</v>
      </c>
      <c r="B544" s="136" t="s">
        <v>153</v>
      </c>
      <c r="C544" s="140" t="s">
        <v>870</v>
      </c>
      <c r="D544" s="142">
        <v>0.76</v>
      </c>
    </row>
    <row r="545" spans="1:4" s="114" customFormat="1" ht="21" customHeight="1">
      <c r="A545" s="2" t="s">
        <v>578</v>
      </c>
      <c r="B545" s="1" t="s">
        <v>579</v>
      </c>
      <c r="C545" s="2"/>
      <c r="D545" s="122">
        <f>D546+D628</f>
        <v>415.7727</v>
      </c>
    </row>
    <row r="546" spans="1:5" s="68" customFormat="1" ht="21" customHeight="1">
      <c r="A546" s="33"/>
      <c r="B546" s="4" t="s">
        <v>908</v>
      </c>
      <c r="C546" s="67"/>
      <c r="D546" s="107">
        <f>SUM(D547:D627)</f>
        <v>263.37999999999994</v>
      </c>
      <c r="E546" s="58"/>
    </row>
    <row r="547" spans="1:4" ht="21" customHeight="1">
      <c r="A547" s="6">
        <v>1</v>
      </c>
      <c r="B547" s="7" t="s">
        <v>1217</v>
      </c>
      <c r="C547" s="6" t="s">
        <v>580</v>
      </c>
      <c r="D547" s="42">
        <v>1.28</v>
      </c>
    </row>
    <row r="548" spans="1:4" ht="21" customHeight="1">
      <c r="A548" s="6">
        <v>2</v>
      </c>
      <c r="B548" s="12" t="s">
        <v>1218</v>
      </c>
      <c r="C548" s="27" t="s">
        <v>580</v>
      </c>
      <c r="D548" s="42">
        <v>2</v>
      </c>
    </row>
    <row r="549" spans="1:4" ht="21" customHeight="1">
      <c r="A549" s="6">
        <v>3</v>
      </c>
      <c r="B549" s="12" t="s">
        <v>653</v>
      </c>
      <c r="C549" s="27" t="s">
        <v>580</v>
      </c>
      <c r="D549" s="42">
        <v>1.8</v>
      </c>
    </row>
    <row r="550" spans="1:4" ht="21" customHeight="1">
      <c r="A550" s="6">
        <v>4</v>
      </c>
      <c r="B550" s="12" t="s">
        <v>654</v>
      </c>
      <c r="C550" s="27" t="s">
        <v>580</v>
      </c>
      <c r="D550" s="42">
        <v>0.82</v>
      </c>
    </row>
    <row r="551" spans="1:4" ht="21" customHeight="1">
      <c r="A551" s="6">
        <v>5</v>
      </c>
      <c r="B551" s="7" t="s">
        <v>1216</v>
      </c>
      <c r="C551" s="6" t="s">
        <v>580</v>
      </c>
      <c r="D551" s="42">
        <v>1.5</v>
      </c>
    </row>
    <row r="552" spans="1:4" ht="33.75" customHeight="1">
      <c r="A552" s="6">
        <v>6</v>
      </c>
      <c r="B552" s="12" t="s">
        <v>1215</v>
      </c>
      <c r="C552" s="27" t="s">
        <v>580</v>
      </c>
      <c r="D552" s="42">
        <v>3.01</v>
      </c>
    </row>
    <row r="553" spans="1:4" ht="21" customHeight="1">
      <c r="A553" s="6">
        <v>7</v>
      </c>
      <c r="B553" s="12" t="s">
        <v>1219</v>
      </c>
      <c r="C553" s="27" t="s">
        <v>580</v>
      </c>
      <c r="D553" s="42">
        <v>3.09</v>
      </c>
    </row>
    <row r="554" spans="1:4" ht="33.75" customHeight="1">
      <c r="A554" s="6">
        <v>8</v>
      </c>
      <c r="B554" s="12" t="s">
        <v>1220</v>
      </c>
      <c r="C554" s="27" t="s">
        <v>580</v>
      </c>
      <c r="D554" s="42">
        <v>1.5</v>
      </c>
    </row>
    <row r="555" spans="1:4" ht="21" customHeight="1">
      <c r="A555" s="6">
        <v>9</v>
      </c>
      <c r="B555" s="12" t="s">
        <v>1221</v>
      </c>
      <c r="C555" s="27" t="s">
        <v>580</v>
      </c>
      <c r="D555" s="42">
        <v>2.5</v>
      </c>
    </row>
    <row r="556" spans="1:4" ht="21" customHeight="1">
      <c r="A556" s="6">
        <v>10</v>
      </c>
      <c r="B556" s="12" t="s">
        <v>1222</v>
      </c>
      <c r="C556" s="27" t="s">
        <v>580</v>
      </c>
      <c r="D556" s="42">
        <v>2</v>
      </c>
    </row>
    <row r="557" spans="1:4" ht="21" customHeight="1">
      <c r="A557" s="6">
        <v>11</v>
      </c>
      <c r="B557" s="12" t="s">
        <v>1223</v>
      </c>
      <c r="C557" s="27" t="s">
        <v>580</v>
      </c>
      <c r="D557" s="42">
        <v>2.5</v>
      </c>
    </row>
    <row r="558" spans="1:4" ht="21" customHeight="1">
      <c r="A558" s="6">
        <v>12</v>
      </c>
      <c r="B558" s="12" t="s">
        <v>1224</v>
      </c>
      <c r="C558" s="27" t="s">
        <v>580</v>
      </c>
      <c r="D558" s="42">
        <v>2</v>
      </c>
    </row>
    <row r="559" spans="1:4" ht="21" customHeight="1">
      <c r="A559" s="6">
        <v>13</v>
      </c>
      <c r="B559" s="12" t="s">
        <v>1051</v>
      </c>
      <c r="C559" s="27" t="s">
        <v>580</v>
      </c>
      <c r="D559" s="42">
        <v>0.38</v>
      </c>
    </row>
    <row r="560" spans="1:4" ht="21" customHeight="1">
      <c r="A560" s="6">
        <v>14</v>
      </c>
      <c r="B560" s="89" t="s">
        <v>1225</v>
      </c>
      <c r="C560" s="27" t="s">
        <v>580</v>
      </c>
      <c r="D560" s="65">
        <v>1.7</v>
      </c>
    </row>
    <row r="561" spans="1:4" ht="21" customHeight="1">
      <c r="A561" s="6">
        <v>15</v>
      </c>
      <c r="B561" s="89" t="s">
        <v>1226</v>
      </c>
      <c r="C561" s="27" t="s">
        <v>580</v>
      </c>
      <c r="D561" s="42" t="s">
        <v>676</v>
      </c>
    </row>
    <row r="562" spans="1:4" ht="21" customHeight="1">
      <c r="A562" s="6">
        <v>16</v>
      </c>
      <c r="B562" s="12" t="s">
        <v>1084</v>
      </c>
      <c r="C562" s="27" t="s">
        <v>638</v>
      </c>
      <c r="D562" s="42">
        <v>2.3</v>
      </c>
    </row>
    <row r="563" spans="1:4" ht="21" customHeight="1">
      <c r="A563" s="6">
        <v>17</v>
      </c>
      <c r="B563" s="12" t="s">
        <v>1158</v>
      </c>
      <c r="C563" s="27" t="s">
        <v>638</v>
      </c>
      <c r="D563" s="42">
        <v>0.5</v>
      </c>
    </row>
    <row r="564" spans="1:4" ht="36.75" customHeight="1">
      <c r="A564" s="6">
        <v>18</v>
      </c>
      <c r="B564" s="12" t="s">
        <v>1227</v>
      </c>
      <c r="C564" s="27" t="s">
        <v>638</v>
      </c>
      <c r="D564" s="42">
        <v>0.64</v>
      </c>
    </row>
    <row r="565" spans="1:4" ht="21" customHeight="1">
      <c r="A565" s="6">
        <v>19</v>
      </c>
      <c r="B565" s="12" t="s">
        <v>1161</v>
      </c>
      <c r="C565" s="6" t="s">
        <v>638</v>
      </c>
      <c r="D565" s="42">
        <v>2</v>
      </c>
    </row>
    <row r="566" spans="1:4" ht="21" customHeight="1">
      <c r="A566" s="6">
        <v>20</v>
      </c>
      <c r="B566" s="12" t="s">
        <v>1159</v>
      </c>
      <c r="C566" s="6" t="s">
        <v>638</v>
      </c>
      <c r="D566" s="42">
        <v>2</v>
      </c>
    </row>
    <row r="567" spans="1:4" ht="21" customHeight="1">
      <c r="A567" s="6">
        <v>21</v>
      </c>
      <c r="B567" s="12" t="s">
        <v>1160</v>
      </c>
      <c r="C567" s="6" t="s">
        <v>638</v>
      </c>
      <c r="D567" s="42">
        <v>2</v>
      </c>
    </row>
    <row r="568" spans="1:4" ht="21" customHeight="1">
      <c r="A568" s="6">
        <v>22</v>
      </c>
      <c r="B568" s="7" t="s">
        <v>1082</v>
      </c>
      <c r="C568" s="6" t="s">
        <v>638</v>
      </c>
      <c r="D568" s="42">
        <v>28.3</v>
      </c>
    </row>
    <row r="569" spans="1:4" ht="36" customHeight="1">
      <c r="A569" s="6">
        <v>23</v>
      </c>
      <c r="B569" s="12" t="s">
        <v>1174</v>
      </c>
      <c r="C569" s="6" t="s">
        <v>638</v>
      </c>
      <c r="D569" s="42">
        <v>3.23</v>
      </c>
    </row>
    <row r="570" spans="1:4" ht="21" customHeight="1">
      <c r="A570" s="6">
        <v>24</v>
      </c>
      <c r="B570" s="12" t="s">
        <v>1083</v>
      </c>
      <c r="C570" s="6" t="s">
        <v>638</v>
      </c>
      <c r="D570" s="42">
        <v>5.8</v>
      </c>
    </row>
    <row r="571" spans="1:4" ht="21" customHeight="1">
      <c r="A571" s="6">
        <v>25</v>
      </c>
      <c r="B571" s="12" t="s">
        <v>1173</v>
      </c>
      <c r="C571" s="6" t="s">
        <v>638</v>
      </c>
      <c r="D571" s="42">
        <v>1.67</v>
      </c>
    </row>
    <row r="572" spans="1:4" ht="21" customHeight="1">
      <c r="A572" s="6">
        <v>26</v>
      </c>
      <c r="B572" s="12" t="s">
        <v>1172</v>
      </c>
      <c r="C572" s="6" t="s">
        <v>638</v>
      </c>
      <c r="D572" s="42">
        <v>1.77</v>
      </c>
    </row>
    <row r="573" spans="1:4" ht="21" customHeight="1">
      <c r="A573" s="6">
        <v>27</v>
      </c>
      <c r="B573" s="12" t="s">
        <v>1171</v>
      </c>
      <c r="C573" s="6" t="s">
        <v>638</v>
      </c>
      <c r="D573" s="42">
        <v>3</v>
      </c>
    </row>
    <row r="574" spans="1:4" ht="41.25" customHeight="1">
      <c r="A574" s="6">
        <v>28</v>
      </c>
      <c r="B574" s="12" t="s">
        <v>1170</v>
      </c>
      <c r="C574" s="6" t="s">
        <v>638</v>
      </c>
      <c r="D574" s="42">
        <v>1.8</v>
      </c>
    </row>
    <row r="575" spans="1:4" ht="33.75" customHeight="1">
      <c r="A575" s="6">
        <v>29</v>
      </c>
      <c r="B575" s="12" t="s">
        <v>1169</v>
      </c>
      <c r="C575" s="6" t="s">
        <v>638</v>
      </c>
      <c r="D575" s="42">
        <v>3.26</v>
      </c>
    </row>
    <row r="576" spans="1:4" ht="21" customHeight="1">
      <c r="A576" s="6">
        <v>30</v>
      </c>
      <c r="B576" s="12" t="s">
        <v>1085</v>
      </c>
      <c r="C576" s="6" t="s">
        <v>638</v>
      </c>
      <c r="D576" s="42">
        <v>4</v>
      </c>
    </row>
    <row r="577" spans="1:4" ht="21" customHeight="1">
      <c r="A577" s="6">
        <v>31</v>
      </c>
      <c r="B577" s="7" t="s">
        <v>749</v>
      </c>
      <c r="C577" s="6" t="s">
        <v>660</v>
      </c>
      <c r="D577" s="42">
        <v>4.25</v>
      </c>
    </row>
    <row r="578" spans="1:4" ht="21" customHeight="1">
      <c r="A578" s="6">
        <v>32</v>
      </c>
      <c r="B578" s="12" t="s">
        <v>1168</v>
      </c>
      <c r="C578" s="6" t="s">
        <v>660</v>
      </c>
      <c r="D578" s="42">
        <v>1.14</v>
      </c>
    </row>
    <row r="579" spans="1:4" ht="39" customHeight="1">
      <c r="A579" s="6">
        <v>33</v>
      </c>
      <c r="B579" s="7" t="s">
        <v>1157</v>
      </c>
      <c r="C579" s="6" t="s">
        <v>1162</v>
      </c>
      <c r="D579" s="42">
        <v>36.54</v>
      </c>
    </row>
    <row r="580" spans="1:4" ht="21" customHeight="1">
      <c r="A580" s="6">
        <v>34</v>
      </c>
      <c r="B580" s="7" t="s">
        <v>636</v>
      </c>
      <c r="C580" s="6" t="s">
        <v>637</v>
      </c>
      <c r="D580" s="42">
        <v>1.08</v>
      </c>
    </row>
    <row r="581" spans="1:4" ht="21" customHeight="1">
      <c r="A581" s="6">
        <v>35</v>
      </c>
      <c r="B581" s="89" t="s">
        <v>1190</v>
      </c>
      <c r="C581" s="6" t="s">
        <v>637</v>
      </c>
      <c r="D581" s="42">
        <v>0.58</v>
      </c>
    </row>
    <row r="582" spans="1:4" ht="21" customHeight="1">
      <c r="A582" s="6">
        <v>36</v>
      </c>
      <c r="B582" s="89" t="s">
        <v>657</v>
      </c>
      <c r="C582" s="27" t="s">
        <v>646</v>
      </c>
      <c r="D582" s="42">
        <v>0.51</v>
      </c>
    </row>
    <row r="583" spans="1:4" ht="21" customHeight="1">
      <c r="A583" s="6">
        <v>37</v>
      </c>
      <c r="B583" s="12" t="s">
        <v>1165</v>
      </c>
      <c r="C583" s="27" t="s">
        <v>646</v>
      </c>
      <c r="D583" s="42">
        <v>3.14</v>
      </c>
    </row>
    <row r="584" spans="1:4" ht="21" customHeight="1">
      <c r="A584" s="6">
        <v>38</v>
      </c>
      <c r="B584" s="12" t="s">
        <v>1164</v>
      </c>
      <c r="C584" s="6" t="s">
        <v>635</v>
      </c>
      <c r="D584" s="42">
        <v>0.38</v>
      </c>
    </row>
    <row r="585" spans="1:4" ht="21" customHeight="1">
      <c r="A585" s="6">
        <v>39</v>
      </c>
      <c r="B585" s="7" t="s">
        <v>1163</v>
      </c>
      <c r="C585" s="6" t="s">
        <v>639</v>
      </c>
      <c r="D585" s="42">
        <v>10.29</v>
      </c>
    </row>
    <row r="586" spans="1:4" ht="21" customHeight="1">
      <c r="A586" s="6">
        <v>40</v>
      </c>
      <c r="B586" s="12" t="s">
        <v>1166</v>
      </c>
      <c r="C586" s="6" t="s">
        <v>639</v>
      </c>
      <c r="D586" s="42">
        <v>4.98</v>
      </c>
    </row>
    <row r="587" spans="1:4" ht="39.75" customHeight="1">
      <c r="A587" s="6">
        <v>41</v>
      </c>
      <c r="B587" s="12" t="s">
        <v>1167</v>
      </c>
      <c r="C587" s="6" t="s">
        <v>1261</v>
      </c>
      <c r="D587" s="42">
        <v>3.7</v>
      </c>
    </row>
    <row r="588" spans="1:4" ht="26.25" customHeight="1">
      <c r="A588" s="6">
        <v>42</v>
      </c>
      <c r="B588" s="89" t="s">
        <v>677</v>
      </c>
      <c r="C588" s="6" t="s">
        <v>580</v>
      </c>
      <c r="D588" s="42">
        <v>1.6</v>
      </c>
    </row>
    <row r="589" spans="1:4" ht="31.5" customHeight="1">
      <c r="A589" s="6">
        <v>43</v>
      </c>
      <c r="B589" s="7" t="s">
        <v>641</v>
      </c>
      <c r="C589" s="6" t="s">
        <v>639</v>
      </c>
      <c r="D589" s="42">
        <v>4.53</v>
      </c>
    </row>
    <row r="590" spans="1:4" ht="36" customHeight="1">
      <c r="A590" s="6">
        <v>44</v>
      </c>
      <c r="B590" s="7" t="s">
        <v>355</v>
      </c>
      <c r="C590" s="6" t="s">
        <v>1262</v>
      </c>
      <c r="D590" s="42">
        <v>6.48</v>
      </c>
    </row>
    <row r="591" spans="1:4" ht="21" customHeight="1">
      <c r="A591" s="6">
        <v>45</v>
      </c>
      <c r="B591" s="7" t="s">
        <v>673</v>
      </c>
      <c r="C591" s="6" t="s">
        <v>644</v>
      </c>
      <c r="D591" s="42">
        <v>0.8</v>
      </c>
    </row>
    <row r="592" spans="1:4" ht="21" customHeight="1">
      <c r="A592" s="6">
        <v>46</v>
      </c>
      <c r="B592" s="7" t="s">
        <v>1092</v>
      </c>
      <c r="C592" s="6" t="s">
        <v>634</v>
      </c>
      <c r="D592" s="42">
        <v>0.41</v>
      </c>
    </row>
    <row r="593" spans="1:4" ht="21" customHeight="1">
      <c r="A593" s="6">
        <v>47</v>
      </c>
      <c r="B593" s="89" t="s">
        <v>659</v>
      </c>
      <c r="C593" s="27" t="s">
        <v>660</v>
      </c>
      <c r="D593" s="42">
        <v>1.68</v>
      </c>
    </row>
    <row r="594" spans="1:4" ht="21" customHeight="1">
      <c r="A594" s="6">
        <v>48</v>
      </c>
      <c r="B594" s="12" t="s">
        <v>661</v>
      </c>
      <c r="C594" s="27" t="s">
        <v>580</v>
      </c>
      <c r="D594" s="42">
        <v>0.45</v>
      </c>
    </row>
    <row r="595" spans="1:4" ht="35.25" customHeight="1">
      <c r="A595" s="6">
        <v>49</v>
      </c>
      <c r="B595" s="12" t="s">
        <v>682</v>
      </c>
      <c r="C595" s="6" t="s">
        <v>646</v>
      </c>
      <c r="D595" s="42">
        <v>0.8</v>
      </c>
    </row>
    <row r="596" spans="1:4" ht="33.75" customHeight="1">
      <c r="A596" s="6">
        <v>50</v>
      </c>
      <c r="B596" s="89" t="s">
        <v>662</v>
      </c>
      <c r="C596" s="27" t="s">
        <v>663</v>
      </c>
      <c r="D596" s="42">
        <v>0.7</v>
      </c>
    </row>
    <row r="597" spans="1:4" ht="32.25" customHeight="1">
      <c r="A597" s="6">
        <v>51</v>
      </c>
      <c r="B597" s="89" t="s">
        <v>664</v>
      </c>
      <c r="C597" s="27" t="s">
        <v>635</v>
      </c>
      <c r="D597" s="42" t="s">
        <v>665</v>
      </c>
    </row>
    <row r="598" spans="1:4" ht="21" customHeight="1">
      <c r="A598" s="6">
        <v>52</v>
      </c>
      <c r="B598" s="89" t="s">
        <v>666</v>
      </c>
      <c r="C598" s="27" t="s">
        <v>644</v>
      </c>
      <c r="D598" s="42" t="s">
        <v>439</v>
      </c>
    </row>
    <row r="599" spans="1:4" ht="36" customHeight="1">
      <c r="A599" s="6">
        <v>53</v>
      </c>
      <c r="B599" s="89" t="s">
        <v>667</v>
      </c>
      <c r="C599" s="27" t="s">
        <v>1077</v>
      </c>
      <c r="D599" s="42" t="s">
        <v>668</v>
      </c>
    </row>
    <row r="600" spans="1:4" ht="41.25" customHeight="1">
      <c r="A600" s="6">
        <v>54</v>
      </c>
      <c r="B600" s="12" t="s">
        <v>669</v>
      </c>
      <c r="C600" s="27" t="s">
        <v>1078</v>
      </c>
      <c r="D600" s="42" t="s">
        <v>671</v>
      </c>
    </row>
    <row r="601" spans="1:4" ht="21" customHeight="1">
      <c r="A601" s="6">
        <v>55</v>
      </c>
      <c r="B601" s="39" t="s">
        <v>1097</v>
      </c>
      <c r="C601" s="40" t="s">
        <v>961</v>
      </c>
      <c r="D601" s="65">
        <v>0.19</v>
      </c>
    </row>
    <row r="602" spans="1:4" ht="21" customHeight="1">
      <c r="A602" s="6">
        <v>56</v>
      </c>
      <c r="B602" s="12" t="s">
        <v>683</v>
      </c>
      <c r="C602" s="6" t="s">
        <v>651</v>
      </c>
      <c r="D602" s="42">
        <v>0.05</v>
      </c>
    </row>
    <row r="603" spans="1:4" ht="21" customHeight="1">
      <c r="A603" s="6">
        <v>57</v>
      </c>
      <c r="B603" s="176" t="s">
        <v>672</v>
      </c>
      <c r="C603" s="27" t="s">
        <v>646</v>
      </c>
      <c r="D603" s="65">
        <v>0.1</v>
      </c>
    </row>
    <row r="604" spans="1:4" ht="21" customHeight="1">
      <c r="A604" s="6">
        <v>58</v>
      </c>
      <c r="B604" s="89" t="s">
        <v>678</v>
      </c>
      <c r="C604" s="6" t="s">
        <v>660</v>
      </c>
      <c r="D604" s="42">
        <v>1</v>
      </c>
    </row>
    <row r="605" spans="1:4" ht="21" customHeight="1">
      <c r="A605" s="6">
        <v>59</v>
      </c>
      <c r="B605" s="90" t="s">
        <v>679</v>
      </c>
      <c r="C605" s="6" t="s">
        <v>660</v>
      </c>
      <c r="D605" s="42">
        <v>0.1</v>
      </c>
    </row>
    <row r="606" spans="1:4" ht="21" customHeight="1">
      <c r="A606" s="6">
        <v>60</v>
      </c>
      <c r="B606" s="12" t="s">
        <v>643</v>
      </c>
      <c r="C606" s="6" t="s">
        <v>644</v>
      </c>
      <c r="D606" s="42">
        <v>0.06</v>
      </c>
    </row>
    <row r="607" spans="1:4" ht="21" customHeight="1">
      <c r="A607" s="6">
        <v>61</v>
      </c>
      <c r="B607" s="39" t="s">
        <v>989</v>
      </c>
      <c r="C607" s="40" t="s">
        <v>990</v>
      </c>
      <c r="D607" s="65">
        <v>1</v>
      </c>
    </row>
    <row r="608" spans="1:4" ht="21" customHeight="1">
      <c r="A608" s="6">
        <v>62</v>
      </c>
      <c r="B608" s="7" t="s">
        <v>645</v>
      </c>
      <c r="C608" s="6" t="s">
        <v>646</v>
      </c>
      <c r="D608" s="42">
        <v>0.03</v>
      </c>
    </row>
    <row r="609" spans="1:4" ht="35.25" customHeight="1">
      <c r="A609" s="6">
        <v>63</v>
      </c>
      <c r="B609" s="12" t="s">
        <v>681</v>
      </c>
      <c r="C609" s="6" t="s">
        <v>646</v>
      </c>
      <c r="D609" s="42">
        <v>0.03</v>
      </c>
    </row>
    <row r="610" spans="1:4" ht="33.75" customHeight="1">
      <c r="A610" s="6">
        <v>64</v>
      </c>
      <c r="B610" s="12" t="s">
        <v>680</v>
      </c>
      <c r="C610" s="6" t="s">
        <v>580</v>
      </c>
      <c r="D610" s="42">
        <v>0.42</v>
      </c>
    </row>
    <row r="611" spans="1:4" ht="24" customHeight="1">
      <c r="A611" s="6">
        <v>65</v>
      </c>
      <c r="B611" s="7" t="s">
        <v>640</v>
      </c>
      <c r="C611" s="6" t="s">
        <v>1352</v>
      </c>
      <c r="D611" s="42">
        <v>7</v>
      </c>
    </row>
    <row r="612" spans="1:4" ht="38.25" customHeight="1">
      <c r="A612" s="6">
        <v>66</v>
      </c>
      <c r="B612" s="7" t="s">
        <v>647</v>
      </c>
      <c r="C612" s="6" t="s">
        <v>1162</v>
      </c>
      <c r="D612" s="42">
        <v>13.52</v>
      </c>
    </row>
    <row r="613" spans="1:4" ht="34.5" customHeight="1">
      <c r="A613" s="6">
        <v>67</v>
      </c>
      <c r="B613" s="7" t="s">
        <v>649</v>
      </c>
      <c r="C613" s="6" t="s">
        <v>646</v>
      </c>
      <c r="D613" s="42">
        <v>0.14</v>
      </c>
    </row>
    <row r="614" spans="1:4" ht="21" customHeight="1">
      <c r="A614" s="6">
        <v>68</v>
      </c>
      <c r="B614" s="7" t="s">
        <v>587</v>
      </c>
      <c r="C614" s="6" t="s">
        <v>634</v>
      </c>
      <c r="D614" s="42">
        <v>19</v>
      </c>
    </row>
    <row r="615" spans="1:4" ht="32.25" customHeight="1">
      <c r="A615" s="6">
        <v>69</v>
      </c>
      <c r="B615" s="89" t="s">
        <v>674</v>
      </c>
      <c r="C615" s="6" t="s">
        <v>1079</v>
      </c>
      <c r="D615" s="42">
        <v>5.7</v>
      </c>
    </row>
    <row r="616" spans="1:4" ht="21" customHeight="1">
      <c r="A616" s="6">
        <v>70</v>
      </c>
      <c r="B616" s="12" t="s">
        <v>153</v>
      </c>
      <c r="C616" s="6" t="s">
        <v>660</v>
      </c>
      <c r="D616" s="42">
        <v>10.55</v>
      </c>
    </row>
    <row r="617" spans="1:4" ht="21" customHeight="1">
      <c r="A617" s="6">
        <v>71</v>
      </c>
      <c r="B617" s="12" t="s">
        <v>153</v>
      </c>
      <c r="C617" s="6" t="s">
        <v>637</v>
      </c>
      <c r="D617" s="42">
        <v>7.06</v>
      </c>
    </row>
    <row r="618" spans="1:4" ht="21" customHeight="1">
      <c r="A618" s="6">
        <v>72</v>
      </c>
      <c r="B618" s="12" t="s">
        <v>153</v>
      </c>
      <c r="C618" s="6" t="s">
        <v>650</v>
      </c>
      <c r="D618" s="42" t="s">
        <v>750</v>
      </c>
    </row>
    <row r="619" spans="1:4" ht="21" customHeight="1">
      <c r="A619" s="6">
        <v>73</v>
      </c>
      <c r="B619" s="12" t="s">
        <v>153</v>
      </c>
      <c r="C619" s="6" t="s">
        <v>639</v>
      </c>
      <c r="D619" s="42">
        <v>1.78</v>
      </c>
    </row>
    <row r="620" spans="1:4" ht="21" customHeight="1">
      <c r="A620" s="6">
        <v>74</v>
      </c>
      <c r="B620" s="12" t="s">
        <v>153</v>
      </c>
      <c r="C620" s="6" t="s">
        <v>635</v>
      </c>
      <c r="D620" s="42">
        <f>6.74+0.51</f>
        <v>7.25</v>
      </c>
    </row>
    <row r="621" spans="1:4" ht="21" customHeight="1">
      <c r="A621" s="6">
        <v>75</v>
      </c>
      <c r="B621" s="12" t="s">
        <v>153</v>
      </c>
      <c r="C621" s="6" t="s">
        <v>634</v>
      </c>
      <c r="D621" s="42">
        <v>3.27</v>
      </c>
    </row>
    <row r="622" spans="1:4" ht="21" customHeight="1">
      <c r="A622" s="6">
        <v>76</v>
      </c>
      <c r="B622" s="12" t="s">
        <v>153</v>
      </c>
      <c r="C622" s="6" t="s">
        <v>646</v>
      </c>
      <c r="D622" s="42">
        <v>2.33</v>
      </c>
    </row>
    <row r="623" spans="1:4" ht="21" customHeight="1">
      <c r="A623" s="6">
        <v>77</v>
      </c>
      <c r="B623" s="12" t="s">
        <v>153</v>
      </c>
      <c r="C623" s="6" t="s">
        <v>651</v>
      </c>
      <c r="D623" s="42">
        <v>2.89</v>
      </c>
    </row>
    <row r="624" spans="1:4" ht="21" customHeight="1">
      <c r="A624" s="6">
        <v>78</v>
      </c>
      <c r="B624" s="12" t="s">
        <v>153</v>
      </c>
      <c r="C624" s="27" t="s">
        <v>580</v>
      </c>
      <c r="D624" s="65">
        <v>1.8</v>
      </c>
    </row>
    <row r="625" spans="1:4" ht="21" customHeight="1">
      <c r="A625" s="6">
        <v>79</v>
      </c>
      <c r="B625" s="12" t="s">
        <v>153</v>
      </c>
      <c r="C625" s="27" t="s">
        <v>638</v>
      </c>
      <c r="D625" s="65">
        <v>1.84</v>
      </c>
    </row>
    <row r="626" spans="1:4" ht="21" customHeight="1">
      <c r="A626" s="6">
        <v>80</v>
      </c>
      <c r="B626" s="12" t="s">
        <v>153</v>
      </c>
      <c r="C626" s="27" t="s">
        <v>644</v>
      </c>
      <c r="D626" s="65">
        <v>2.26</v>
      </c>
    </row>
    <row r="627" spans="1:4" ht="21" customHeight="1">
      <c r="A627" s="6">
        <v>81</v>
      </c>
      <c r="B627" s="12" t="s">
        <v>153</v>
      </c>
      <c r="C627" s="27" t="s">
        <v>639</v>
      </c>
      <c r="D627" s="65">
        <v>1.62</v>
      </c>
    </row>
    <row r="628" spans="1:5" ht="21" customHeight="1">
      <c r="A628" s="6"/>
      <c r="B628" s="4" t="s">
        <v>934</v>
      </c>
      <c r="C628" s="6"/>
      <c r="D628" s="32">
        <f>SUM(D629:D667)</f>
        <v>152.39270000000002</v>
      </c>
      <c r="E628" s="99"/>
    </row>
    <row r="629" spans="1:4" ht="37.5" customHeight="1">
      <c r="A629" s="6">
        <v>1</v>
      </c>
      <c r="B629" s="74" t="s">
        <v>1182</v>
      </c>
      <c r="C629" s="84" t="s">
        <v>639</v>
      </c>
      <c r="D629" s="82">
        <v>2.1</v>
      </c>
    </row>
    <row r="630" spans="1:4" ht="21" customHeight="1">
      <c r="A630" s="6">
        <v>2</v>
      </c>
      <c r="B630" s="74" t="s">
        <v>1181</v>
      </c>
      <c r="C630" s="84" t="s">
        <v>639</v>
      </c>
      <c r="D630" s="82">
        <v>2.63</v>
      </c>
    </row>
    <row r="631" spans="1:4" ht="21" customHeight="1">
      <c r="A631" s="6">
        <v>3</v>
      </c>
      <c r="B631" s="74" t="s">
        <v>1180</v>
      </c>
      <c r="C631" s="84" t="s">
        <v>639</v>
      </c>
      <c r="D631" s="82">
        <v>2.66</v>
      </c>
    </row>
    <row r="632" spans="1:4" ht="32.25" customHeight="1">
      <c r="A632" s="6">
        <v>4</v>
      </c>
      <c r="B632" s="74" t="s">
        <v>1179</v>
      </c>
      <c r="C632" s="84" t="s">
        <v>639</v>
      </c>
      <c r="D632" s="82">
        <v>1.6</v>
      </c>
    </row>
    <row r="633" spans="1:4" ht="24.75" customHeight="1">
      <c r="A633" s="6">
        <v>5</v>
      </c>
      <c r="B633" s="74" t="s">
        <v>1178</v>
      </c>
      <c r="C633" s="84" t="s">
        <v>639</v>
      </c>
      <c r="D633" s="82">
        <v>3.22</v>
      </c>
    </row>
    <row r="634" spans="1:4" ht="36.75" customHeight="1">
      <c r="A634" s="6">
        <v>6</v>
      </c>
      <c r="B634" s="74" t="s">
        <v>1177</v>
      </c>
      <c r="C634" s="84" t="s">
        <v>639</v>
      </c>
      <c r="D634" s="82">
        <v>3</v>
      </c>
    </row>
    <row r="635" spans="1:4" ht="21" customHeight="1">
      <c r="A635" s="6">
        <v>7</v>
      </c>
      <c r="B635" s="74" t="s">
        <v>1176</v>
      </c>
      <c r="C635" s="84" t="s">
        <v>639</v>
      </c>
      <c r="D635" s="82">
        <v>3.5093</v>
      </c>
    </row>
    <row r="636" spans="1:4" ht="21" customHeight="1">
      <c r="A636" s="6">
        <v>8</v>
      </c>
      <c r="B636" s="74" t="s">
        <v>1175</v>
      </c>
      <c r="C636" s="84" t="s">
        <v>639</v>
      </c>
      <c r="D636" s="82">
        <v>3</v>
      </c>
    </row>
    <row r="637" spans="1:4" ht="21" customHeight="1">
      <c r="A637" s="6">
        <v>9</v>
      </c>
      <c r="B637" s="89" t="s">
        <v>1056</v>
      </c>
      <c r="C637" s="53" t="s">
        <v>580</v>
      </c>
      <c r="D637" s="121">
        <v>0.8</v>
      </c>
    </row>
    <row r="638" spans="1:4" ht="33" customHeight="1">
      <c r="A638" s="6">
        <v>10</v>
      </c>
      <c r="B638" s="74" t="s">
        <v>1260</v>
      </c>
      <c r="C638" s="6" t="s">
        <v>638</v>
      </c>
      <c r="D638" s="42">
        <v>2</v>
      </c>
    </row>
    <row r="639" spans="1:4" ht="36.75" customHeight="1">
      <c r="A639" s="6">
        <v>11</v>
      </c>
      <c r="B639" s="74" t="s">
        <v>1184</v>
      </c>
      <c r="C639" s="6" t="s">
        <v>638</v>
      </c>
      <c r="D639" s="82">
        <v>2.4867</v>
      </c>
    </row>
    <row r="640" spans="1:4" ht="36" customHeight="1">
      <c r="A640" s="6">
        <v>12</v>
      </c>
      <c r="B640" s="74" t="s">
        <v>1185</v>
      </c>
      <c r="C640" s="6" t="s">
        <v>638</v>
      </c>
      <c r="D640" s="82" t="s">
        <v>687</v>
      </c>
    </row>
    <row r="641" spans="1:4" ht="30.75" customHeight="1">
      <c r="A641" s="6">
        <v>13</v>
      </c>
      <c r="B641" s="74" t="s">
        <v>1189</v>
      </c>
      <c r="C641" s="6" t="s">
        <v>638</v>
      </c>
      <c r="D641" s="82">
        <v>4.78</v>
      </c>
    </row>
    <row r="642" spans="1:4" ht="21" customHeight="1">
      <c r="A642" s="6">
        <v>14</v>
      </c>
      <c r="B642" s="74" t="s">
        <v>1188</v>
      </c>
      <c r="C642" s="6" t="s">
        <v>638</v>
      </c>
      <c r="D642" s="82">
        <v>1.12</v>
      </c>
    </row>
    <row r="643" spans="1:4" ht="35.25" customHeight="1">
      <c r="A643" s="6">
        <v>15</v>
      </c>
      <c r="B643" s="12" t="s">
        <v>1068</v>
      </c>
      <c r="C643" s="6" t="s">
        <v>888</v>
      </c>
      <c r="D643" s="29">
        <v>0.12</v>
      </c>
    </row>
    <row r="644" spans="1:4" ht="21" customHeight="1">
      <c r="A644" s="6">
        <v>16</v>
      </c>
      <c r="B644" s="12" t="s">
        <v>1214</v>
      </c>
      <c r="C644" s="6" t="s">
        <v>635</v>
      </c>
      <c r="D644" s="121">
        <v>1.28</v>
      </c>
    </row>
    <row r="645" spans="1:4" ht="21" customHeight="1">
      <c r="A645" s="6">
        <v>17</v>
      </c>
      <c r="B645" s="12" t="s">
        <v>1054</v>
      </c>
      <c r="C645" s="6" t="s">
        <v>635</v>
      </c>
      <c r="D645" s="29">
        <v>0.1</v>
      </c>
    </row>
    <row r="646" spans="1:4" ht="24.75" customHeight="1">
      <c r="A646" s="6">
        <v>18</v>
      </c>
      <c r="B646" s="7" t="s">
        <v>1186</v>
      </c>
      <c r="C646" s="6" t="s">
        <v>637</v>
      </c>
      <c r="D646" s="29">
        <v>0.46</v>
      </c>
    </row>
    <row r="647" spans="1:4" ht="21" customHeight="1">
      <c r="A647" s="6">
        <v>19</v>
      </c>
      <c r="B647" s="75" t="s">
        <v>1209</v>
      </c>
      <c r="C647" s="6" t="s">
        <v>637</v>
      </c>
      <c r="D647" s="29">
        <v>2.2</v>
      </c>
    </row>
    <row r="648" spans="1:4" ht="21" customHeight="1">
      <c r="A648" s="6">
        <v>20</v>
      </c>
      <c r="B648" s="74" t="s">
        <v>1067</v>
      </c>
      <c r="C648" s="6" t="s">
        <v>637</v>
      </c>
      <c r="D648" s="42">
        <v>2</v>
      </c>
    </row>
    <row r="649" spans="1:4" s="154" customFormat="1" ht="21" customHeight="1">
      <c r="A649" s="160">
        <v>21</v>
      </c>
      <c r="B649" s="161" t="s">
        <v>1345</v>
      </c>
      <c r="C649" s="162" t="s">
        <v>660</v>
      </c>
      <c r="D649" s="163">
        <v>52</v>
      </c>
    </row>
    <row r="650" spans="1:4" ht="36" customHeight="1">
      <c r="A650" s="6">
        <v>22</v>
      </c>
      <c r="B650" s="31" t="s">
        <v>1076</v>
      </c>
      <c r="C650" s="6" t="s">
        <v>884</v>
      </c>
      <c r="D650" s="121">
        <v>0.29</v>
      </c>
    </row>
    <row r="651" spans="1:4" ht="21" customHeight="1">
      <c r="A651" s="6">
        <v>23</v>
      </c>
      <c r="B651" s="89" t="s">
        <v>1187</v>
      </c>
      <c r="C651" s="126" t="s">
        <v>639</v>
      </c>
      <c r="D651" s="121">
        <v>0.72</v>
      </c>
    </row>
    <row r="652" spans="1:4" ht="21" customHeight="1">
      <c r="A652" s="6">
        <v>24</v>
      </c>
      <c r="B652" s="125" t="s">
        <v>983</v>
      </c>
      <c r="C652" s="126" t="s">
        <v>639</v>
      </c>
      <c r="D652" s="87">
        <v>8.5</v>
      </c>
    </row>
    <row r="653" spans="1:4" ht="37.5" customHeight="1">
      <c r="A653" s="6">
        <v>25</v>
      </c>
      <c r="B653" s="12" t="s">
        <v>984</v>
      </c>
      <c r="C653" s="126" t="s">
        <v>639</v>
      </c>
      <c r="D653" s="87">
        <v>8.5</v>
      </c>
    </row>
    <row r="654" spans="1:4" ht="21" customHeight="1">
      <c r="A654" s="6">
        <v>26</v>
      </c>
      <c r="B654" s="125" t="s">
        <v>985</v>
      </c>
      <c r="C654" s="126" t="s">
        <v>639</v>
      </c>
      <c r="D654" s="87">
        <v>1.5</v>
      </c>
    </row>
    <row r="655" spans="1:4" ht="21" customHeight="1">
      <c r="A655" s="6">
        <v>27</v>
      </c>
      <c r="B655" s="39" t="s">
        <v>1001</v>
      </c>
      <c r="C655" s="43" t="s">
        <v>635</v>
      </c>
      <c r="D655" s="82">
        <v>0.4</v>
      </c>
    </row>
    <row r="656" spans="1:4" ht="21" customHeight="1">
      <c r="A656" s="6">
        <v>28</v>
      </c>
      <c r="B656" s="89" t="s">
        <v>568</v>
      </c>
      <c r="C656" s="126" t="s">
        <v>635</v>
      </c>
      <c r="D656" s="121">
        <v>0.11</v>
      </c>
    </row>
    <row r="657" spans="1:4" ht="40.5" customHeight="1">
      <c r="A657" s="6">
        <v>29</v>
      </c>
      <c r="B657" s="12" t="s">
        <v>688</v>
      </c>
      <c r="C657" s="6" t="s">
        <v>875</v>
      </c>
      <c r="D657" s="82">
        <f>55484/10000</f>
        <v>5.5484</v>
      </c>
    </row>
    <row r="658" spans="1:4" ht="45.75" customHeight="1">
      <c r="A658" s="6">
        <v>30</v>
      </c>
      <c r="B658" s="12" t="s">
        <v>689</v>
      </c>
      <c r="C658" s="6" t="s">
        <v>876</v>
      </c>
      <c r="D658" s="82">
        <f>16800/10000</f>
        <v>1.68</v>
      </c>
    </row>
    <row r="659" spans="1:4" ht="27" customHeight="1">
      <c r="A659" s="6">
        <v>31</v>
      </c>
      <c r="B659" s="12" t="s">
        <v>1081</v>
      </c>
      <c r="C659" s="6" t="s">
        <v>580</v>
      </c>
      <c r="D659" s="82">
        <f>28800/10000</f>
        <v>2.88</v>
      </c>
    </row>
    <row r="660" spans="1:4" ht="43.5" customHeight="1">
      <c r="A660" s="6">
        <v>32</v>
      </c>
      <c r="B660" s="12" t="s">
        <v>691</v>
      </c>
      <c r="C660" s="6" t="s">
        <v>580</v>
      </c>
      <c r="D660" s="82">
        <f>24483/10000</f>
        <v>2.4483</v>
      </c>
    </row>
    <row r="661" spans="1:4" ht="54" customHeight="1">
      <c r="A661" s="6">
        <v>33</v>
      </c>
      <c r="B661" s="7" t="s">
        <v>693</v>
      </c>
      <c r="C661" s="6" t="s">
        <v>580</v>
      </c>
      <c r="D661" s="82">
        <v>19</v>
      </c>
    </row>
    <row r="662" spans="1:4" ht="39" customHeight="1">
      <c r="A662" s="6">
        <v>34</v>
      </c>
      <c r="B662" s="74" t="s">
        <v>1003</v>
      </c>
      <c r="C662" s="6" t="s">
        <v>884</v>
      </c>
      <c r="D662" s="127">
        <v>0.72</v>
      </c>
    </row>
    <row r="663" spans="1:4" ht="42.75" customHeight="1">
      <c r="A663" s="6">
        <v>35</v>
      </c>
      <c r="B663" s="39" t="s">
        <v>1002</v>
      </c>
      <c r="C663" s="6" t="s">
        <v>884</v>
      </c>
      <c r="D663" s="82">
        <v>1.2</v>
      </c>
    </row>
    <row r="664" spans="1:4" ht="24.75" customHeight="1">
      <c r="A664" s="6">
        <v>36</v>
      </c>
      <c r="B664" s="12" t="s">
        <v>692</v>
      </c>
      <c r="C664" s="6" t="s">
        <v>884</v>
      </c>
      <c r="D664" s="82">
        <f>6600/10000</f>
        <v>0.66</v>
      </c>
    </row>
    <row r="665" spans="1:4" ht="24.75" customHeight="1">
      <c r="A665" s="6">
        <v>37</v>
      </c>
      <c r="B665" s="12" t="s">
        <v>1331</v>
      </c>
      <c r="C665" s="6" t="s">
        <v>885</v>
      </c>
      <c r="D665" s="82">
        <f>8000/10000</f>
        <v>0.8</v>
      </c>
    </row>
    <row r="666" spans="1:4" ht="24.75" customHeight="1">
      <c r="A666" s="6">
        <v>38</v>
      </c>
      <c r="B666" s="12" t="s">
        <v>153</v>
      </c>
      <c r="C666" s="6" t="s">
        <v>638</v>
      </c>
      <c r="D666" s="82">
        <v>2</v>
      </c>
    </row>
    <row r="667" spans="1:5" ht="37.5" customHeight="1">
      <c r="A667" s="6">
        <v>39</v>
      </c>
      <c r="B667" s="7" t="s">
        <v>1043</v>
      </c>
      <c r="C667" s="6" t="s">
        <v>634</v>
      </c>
      <c r="D667" s="54">
        <v>4.37</v>
      </c>
      <c r="E667" s="134"/>
    </row>
    <row r="668" spans="1:5" s="114" customFormat="1" ht="21" customHeight="1">
      <c r="A668" s="2" t="s">
        <v>717</v>
      </c>
      <c r="B668" s="1" t="s">
        <v>11</v>
      </c>
      <c r="C668" s="2"/>
      <c r="D668" s="122">
        <f>D669+D712</f>
        <v>925.4616</v>
      </c>
      <c r="E668" s="124"/>
    </row>
    <row r="669" spans="1:4" s="58" customFormat="1" ht="21" customHeight="1">
      <c r="A669" s="33"/>
      <c r="B669" s="4" t="s">
        <v>908</v>
      </c>
      <c r="C669" s="67"/>
      <c r="D669" s="107">
        <f>SUM(D670:D711)</f>
        <v>864.5432</v>
      </c>
    </row>
    <row r="670" spans="1:4" s="99" customFormat="1" ht="21" customHeight="1">
      <c r="A670" s="48">
        <v>1</v>
      </c>
      <c r="B670" s="49" t="s">
        <v>1149</v>
      </c>
      <c r="C670" s="48" t="s">
        <v>12</v>
      </c>
      <c r="D670" s="65">
        <v>197.63</v>
      </c>
    </row>
    <row r="671" spans="1:57" s="99" customFormat="1" ht="21" customHeight="1">
      <c r="A671" s="48">
        <v>2</v>
      </c>
      <c r="B671" s="49" t="s">
        <v>60</v>
      </c>
      <c r="C671" s="48" t="s">
        <v>59</v>
      </c>
      <c r="D671" s="65">
        <v>0.2728</v>
      </c>
      <c r="E671" s="173"/>
      <c r="F671" s="173"/>
      <c r="G671" s="173"/>
      <c r="H671" s="173"/>
      <c r="I671" s="173"/>
      <c r="J671" s="173"/>
      <c r="K671" s="173"/>
      <c r="L671" s="173"/>
      <c r="M671" s="173"/>
      <c r="N671" s="173"/>
      <c r="O671" s="173"/>
      <c r="P671" s="173"/>
      <c r="Q671" s="173"/>
      <c r="R671" s="173"/>
      <c r="S671" s="173"/>
      <c r="T671" s="173"/>
      <c r="U671" s="173"/>
      <c r="V671" s="173"/>
      <c r="W671" s="173"/>
      <c r="X671" s="173"/>
      <c r="Y671" s="173"/>
      <c r="Z671" s="173"/>
      <c r="AA671" s="173"/>
      <c r="AB671" s="173"/>
      <c r="AC671" s="173"/>
      <c r="AD671" s="173"/>
      <c r="AE671" s="173"/>
      <c r="AF671" s="173"/>
      <c r="AG671" s="173"/>
      <c r="AH671" s="173"/>
      <c r="AI671" s="173"/>
      <c r="AJ671" s="173"/>
      <c r="AK671" s="173"/>
      <c r="AL671" s="173"/>
      <c r="AM671" s="173"/>
      <c r="AN671" s="173"/>
      <c r="AO671" s="173"/>
      <c r="AP671" s="173"/>
      <c r="AQ671" s="173"/>
      <c r="AR671" s="173"/>
      <c r="AS671" s="173"/>
      <c r="AT671" s="173"/>
      <c r="AU671" s="173"/>
      <c r="AV671" s="173"/>
      <c r="AW671" s="173"/>
      <c r="AX671" s="173"/>
      <c r="AY671" s="173"/>
      <c r="AZ671" s="173"/>
      <c r="BA671" s="173"/>
      <c r="BB671" s="173"/>
      <c r="BC671" s="173"/>
      <c r="BD671" s="173"/>
      <c r="BE671" s="173"/>
    </row>
    <row r="672" spans="1:4" s="99" customFormat="1" ht="21" customHeight="1">
      <c r="A672" s="48">
        <v>3</v>
      </c>
      <c r="B672" s="49" t="s">
        <v>37</v>
      </c>
      <c r="C672" s="48" t="s">
        <v>12</v>
      </c>
      <c r="D672" s="65">
        <f>3.66+1.51</f>
        <v>5.17</v>
      </c>
    </row>
    <row r="673" spans="1:4" s="99" customFormat="1" ht="21" customHeight="1">
      <c r="A673" s="48">
        <v>4</v>
      </c>
      <c r="B673" s="49" t="s">
        <v>9</v>
      </c>
      <c r="C673" s="48" t="s">
        <v>13</v>
      </c>
      <c r="D673" s="65">
        <v>8.5</v>
      </c>
    </row>
    <row r="674" spans="1:4" s="99" customFormat="1" ht="21" customHeight="1">
      <c r="A674" s="48">
        <v>5</v>
      </c>
      <c r="B674" s="49" t="s">
        <v>36</v>
      </c>
      <c r="C674" s="48" t="s">
        <v>788</v>
      </c>
      <c r="D674" s="65">
        <v>13.69</v>
      </c>
    </row>
    <row r="675" spans="1:4" s="99" customFormat="1" ht="21" customHeight="1">
      <c r="A675" s="48">
        <v>6</v>
      </c>
      <c r="B675" s="49" t="s">
        <v>10</v>
      </c>
      <c r="C675" s="48" t="s">
        <v>1346</v>
      </c>
      <c r="D675" s="65">
        <v>477.35</v>
      </c>
    </row>
    <row r="676" spans="1:4" s="99" customFormat="1" ht="21" customHeight="1">
      <c r="A676" s="48">
        <v>7</v>
      </c>
      <c r="B676" s="49" t="s">
        <v>52</v>
      </c>
      <c r="C676" s="48" t="s">
        <v>15</v>
      </c>
      <c r="D676" s="65">
        <v>3.27</v>
      </c>
    </row>
    <row r="677" spans="1:4" s="99" customFormat="1" ht="21" customHeight="1">
      <c r="A677" s="48">
        <v>8</v>
      </c>
      <c r="B677" s="49" t="s">
        <v>1147</v>
      </c>
      <c r="C677" s="48" t="s">
        <v>15</v>
      </c>
      <c r="D677" s="65">
        <v>7.9</v>
      </c>
    </row>
    <row r="678" spans="1:4" s="99" customFormat="1" ht="35.25" customHeight="1">
      <c r="A678" s="48">
        <v>9</v>
      </c>
      <c r="B678" s="51" t="s">
        <v>14</v>
      </c>
      <c r="C678" s="48" t="s">
        <v>15</v>
      </c>
      <c r="D678" s="65">
        <v>10</v>
      </c>
    </row>
    <row r="679" spans="1:4" s="99" customFormat="1" ht="21" customHeight="1">
      <c r="A679" s="48">
        <v>10</v>
      </c>
      <c r="B679" s="49" t="s">
        <v>1148</v>
      </c>
      <c r="C679" s="48" t="s">
        <v>15</v>
      </c>
      <c r="D679" s="65">
        <v>3.89</v>
      </c>
    </row>
    <row r="680" spans="1:4" s="99" customFormat="1" ht="21" customHeight="1">
      <c r="A680" s="48">
        <v>11</v>
      </c>
      <c r="B680" s="49" t="s">
        <v>31</v>
      </c>
      <c r="C680" s="48" t="s">
        <v>15</v>
      </c>
      <c r="D680" s="65">
        <v>4.84</v>
      </c>
    </row>
    <row r="681" spans="1:4" s="99" customFormat="1" ht="21" customHeight="1">
      <c r="A681" s="48">
        <v>12</v>
      </c>
      <c r="B681" s="49" t="s">
        <v>1150</v>
      </c>
      <c r="C681" s="48" t="s">
        <v>15</v>
      </c>
      <c r="D681" s="65">
        <v>4.5</v>
      </c>
    </row>
    <row r="682" spans="1:57" s="99" customFormat="1" ht="21" customHeight="1">
      <c r="A682" s="48">
        <v>13</v>
      </c>
      <c r="B682" s="49" t="s">
        <v>1151</v>
      </c>
      <c r="C682" s="48" t="s">
        <v>34</v>
      </c>
      <c r="D682" s="65">
        <v>0.16</v>
      </c>
      <c r="E682" s="173"/>
      <c r="F682" s="173"/>
      <c r="G682" s="173"/>
      <c r="H682" s="173"/>
      <c r="I682" s="173"/>
      <c r="J682" s="173"/>
      <c r="K682" s="173"/>
      <c r="L682" s="173"/>
      <c r="M682" s="173"/>
      <c r="N682" s="173"/>
      <c r="O682" s="173"/>
      <c r="P682" s="173"/>
      <c r="Q682" s="173"/>
      <c r="R682" s="173"/>
      <c r="S682" s="173"/>
      <c r="T682" s="173"/>
      <c r="U682" s="173"/>
      <c r="V682" s="173"/>
      <c r="W682" s="173"/>
      <c r="X682" s="173"/>
      <c r="Y682" s="173"/>
      <c r="Z682" s="173"/>
      <c r="AA682" s="173"/>
      <c r="AB682" s="173"/>
      <c r="AC682" s="173"/>
      <c r="AD682" s="173"/>
      <c r="AE682" s="173"/>
      <c r="AF682" s="173"/>
      <c r="AG682" s="173"/>
      <c r="AH682" s="173"/>
      <c r="AI682" s="173"/>
      <c r="AJ682" s="173"/>
      <c r="AK682" s="173"/>
      <c r="AL682" s="173"/>
      <c r="AM682" s="173"/>
      <c r="AN682" s="173"/>
      <c r="AO682" s="173"/>
      <c r="AP682" s="173"/>
      <c r="AQ682" s="173"/>
      <c r="AR682" s="173"/>
      <c r="AS682" s="173"/>
      <c r="AT682" s="173"/>
      <c r="AU682" s="173"/>
      <c r="AV682" s="173"/>
      <c r="AW682" s="173"/>
      <c r="AX682" s="173"/>
      <c r="AY682" s="173"/>
      <c r="AZ682" s="173"/>
      <c r="BA682" s="173"/>
      <c r="BB682" s="173"/>
      <c r="BC682" s="173"/>
      <c r="BD682" s="173"/>
      <c r="BE682" s="173"/>
    </row>
    <row r="683" spans="1:4" s="99" customFormat="1" ht="21" customHeight="1">
      <c r="A683" s="48">
        <v>14</v>
      </c>
      <c r="B683" s="49" t="s">
        <v>16</v>
      </c>
      <c r="C683" s="48" t="s">
        <v>17</v>
      </c>
      <c r="D683" s="65">
        <v>19.79</v>
      </c>
    </row>
    <row r="684" spans="1:4" s="99" customFormat="1" ht="21" customHeight="1">
      <c r="A684" s="48">
        <v>15</v>
      </c>
      <c r="B684" s="49" t="s">
        <v>38</v>
      </c>
      <c r="C684" s="48" t="s">
        <v>39</v>
      </c>
      <c r="D684" s="65">
        <v>21.4</v>
      </c>
    </row>
    <row r="685" spans="1:57" s="99" customFormat="1" ht="21" customHeight="1">
      <c r="A685" s="48">
        <v>16</v>
      </c>
      <c r="B685" s="49" t="s">
        <v>40</v>
      </c>
      <c r="C685" s="48" t="s">
        <v>41</v>
      </c>
      <c r="D685" s="65">
        <v>7.7</v>
      </c>
      <c r="E685" s="173"/>
      <c r="F685" s="173"/>
      <c r="G685" s="173"/>
      <c r="H685" s="173"/>
      <c r="I685" s="173"/>
      <c r="J685" s="173"/>
      <c r="K685" s="173"/>
      <c r="L685" s="173"/>
      <c r="M685" s="173"/>
      <c r="N685" s="173"/>
      <c r="O685" s="173"/>
      <c r="P685" s="173"/>
      <c r="Q685" s="173"/>
      <c r="R685" s="173"/>
      <c r="S685" s="173"/>
      <c r="T685" s="173"/>
      <c r="U685" s="173"/>
      <c r="V685" s="173"/>
      <c r="W685" s="173"/>
      <c r="X685" s="173"/>
      <c r="Y685" s="173"/>
      <c r="Z685" s="173"/>
      <c r="AA685" s="173"/>
      <c r="AB685" s="173"/>
      <c r="AC685" s="173"/>
      <c r="AD685" s="173"/>
      <c r="AE685" s="173"/>
      <c r="AF685" s="173"/>
      <c r="AG685" s="173"/>
      <c r="AH685" s="173"/>
      <c r="AI685" s="173"/>
      <c r="AJ685" s="173"/>
      <c r="AK685" s="173"/>
      <c r="AL685" s="173"/>
      <c r="AM685" s="173"/>
      <c r="AN685" s="173"/>
      <c r="AO685" s="173"/>
      <c r="AP685" s="173"/>
      <c r="AQ685" s="173"/>
      <c r="AR685" s="173"/>
      <c r="AS685" s="173"/>
      <c r="AT685" s="173"/>
      <c r="AU685" s="173"/>
      <c r="AV685" s="173"/>
      <c r="AW685" s="173"/>
      <c r="AX685" s="173"/>
      <c r="AY685" s="173"/>
      <c r="AZ685" s="173"/>
      <c r="BA685" s="173"/>
      <c r="BB685" s="173"/>
      <c r="BC685" s="173"/>
      <c r="BD685" s="173"/>
      <c r="BE685" s="173"/>
    </row>
    <row r="686" spans="1:57" s="99" customFormat="1" ht="21" customHeight="1">
      <c r="A686" s="48">
        <v>17</v>
      </c>
      <c r="B686" s="49" t="s">
        <v>42</v>
      </c>
      <c r="C686" s="48" t="s">
        <v>41</v>
      </c>
      <c r="D686" s="65">
        <v>7.59</v>
      </c>
      <c r="E686" s="173"/>
      <c r="F686" s="173"/>
      <c r="G686" s="173"/>
      <c r="H686" s="173"/>
      <c r="I686" s="173"/>
      <c r="J686" s="173"/>
      <c r="K686" s="173"/>
      <c r="L686" s="173"/>
      <c r="M686" s="173"/>
      <c r="N686" s="173"/>
      <c r="O686" s="173"/>
      <c r="P686" s="173"/>
      <c r="Q686" s="173"/>
      <c r="R686" s="173"/>
      <c r="S686" s="173"/>
      <c r="T686" s="173"/>
      <c r="U686" s="173"/>
      <c r="V686" s="173"/>
      <c r="W686" s="173"/>
      <c r="X686" s="173"/>
      <c r="Y686" s="173"/>
      <c r="Z686" s="173"/>
      <c r="AA686" s="173"/>
      <c r="AB686" s="173"/>
      <c r="AC686" s="173"/>
      <c r="AD686" s="173"/>
      <c r="AE686" s="173"/>
      <c r="AF686" s="173"/>
      <c r="AG686" s="173"/>
      <c r="AH686" s="173"/>
      <c r="AI686" s="173"/>
      <c r="AJ686" s="173"/>
      <c r="AK686" s="173"/>
      <c r="AL686" s="173"/>
      <c r="AM686" s="173"/>
      <c r="AN686" s="173"/>
      <c r="AO686" s="173"/>
      <c r="AP686" s="173"/>
      <c r="AQ686" s="173"/>
      <c r="AR686" s="173"/>
      <c r="AS686" s="173"/>
      <c r="AT686" s="173"/>
      <c r="AU686" s="173"/>
      <c r="AV686" s="173"/>
      <c r="AW686" s="173"/>
      <c r="AX686" s="173"/>
      <c r="AY686" s="173"/>
      <c r="AZ686" s="173"/>
      <c r="BA686" s="173"/>
      <c r="BB686" s="173"/>
      <c r="BC686" s="173"/>
      <c r="BD686" s="173"/>
      <c r="BE686" s="173"/>
    </row>
    <row r="687" spans="1:57" s="99" customFormat="1" ht="21" customHeight="1">
      <c r="A687" s="48">
        <v>18</v>
      </c>
      <c r="B687" s="49" t="s">
        <v>18</v>
      </c>
      <c r="C687" s="48" t="s">
        <v>1347</v>
      </c>
      <c r="D687" s="65">
        <v>13.69</v>
      </c>
      <c r="E687" s="172"/>
      <c r="F687" s="172"/>
      <c r="G687" s="172"/>
      <c r="H687" s="172"/>
      <c r="I687" s="172"/>
      <c r="J687" s="172"/>
      <c r="K687" s="172"/>
      <c r="L687" s="172"/>
      <c r="M687" s="172"/>
      <c r="N687" s="172"/>
      <c r="O687" s="172"/>
      <c r="P687" s="172"/>
      <c r="Q687" s="172"/>
      <c r="R687" s="172"/>
      <c r="S687" s="172"/>
      <c r="T687" s="172"/>
      <c r="U687" s="172"/>
      <c r="V687" s="172"/>
      <c r="W687" s="172"/>
      <c r="X687" s="172"/>
      <c r="Y687" s="172"/>
      <c r="Z687" s="172"/>
      <c r="AA687" s="172"/>
      <c r="AB687" s="172"/>
      <c r="AC687" s="172"/>
      <c r="AD687" s="172"/>
      <c r="AE687" s="172"/>
      <c r="AF687" s="172"/>
      <c r="AG687" s="172"/>
      <c r="AH687" s="172"/>
      <c r="AI687" s="172"/>
      <c r="AJ687" s="172"/>
      <c r="AK687" s="172"/>
      <c r="AL687" s="172"/>
      <c r="AM687" s="172"/>
      <c r="AN687" s="172"/>
      <c r="AO687" s="172"/>
      <c r="AP687" s="172"/>
      <c r="AQ687" s="172"/>
      <c r="AR687" s="172"/>
      <c r="AS687" s="172"/>
      <c r="AT687" s="172"/>
      <c r="AU687" s="172"/>
      <c r="AV687" s="172"/>
      <c r="AW687" s="172"/>
      <c r="AX687" s="172"/>
      <c r="AY687" s="172"/>
      <c r="AZ687" s="172"/>
      <c r="BA687" s="172"/>
      <c r="BB687" s="172"/>
      <c r="BC687" s="172"/>
      <c r="BD687" s="172"/>
      <c r="BE687" s="172"/>
    </row>
    <row r="688" spans="1:57" s="99" customFormat="1" ht="21" customHeight="1">
      <c r="A688" s="48">
        <v>19</v>
      </c>
      <c r="B688" s="49" t="s">
        <v>43</v>
      </c>
      <c r="C688" s="48" t="s">
        <v>41</v>
      </c>
      <c r="D688" s="65">
        <v>3.74</v>
      </c>
      <c r="E688" s="173"/>
      <c r="F688" s="173"/>
      <c r="G688" s="173"/>
      <c r="H688" s="173"/>
      <c r="I688" s="173"/>
      <c r="J688" s="173"/>
      <c r="K688" s="173"/>
      <c r="L688" s="173"/>
      <c r="M688" s="173"/>
      <c r="N688" s="173"/>
      <c r="O688" s="173"/>
      <c r="P688" s="173"/>
      <c r="Q688" s="173"/>
      <c r="R688" s="173"/>
      <c r="S688" s="173"/>
      <c r="T688" s="173"/>
      <c r="U688" s="173"/>
      <c r="V688" s="173"/>
      <c r="W688" s="173"/>
      <c r="X688" s="173"/>
      <c r="Y688" s="173"/>
      <c r="Z688" s="173"/>
      <c r="AA688" s="173"/>
      <c r="AB688" s="173"/>
      <c r="AC688" s="173"/>
      <c r="AD688" s="173"/>
      <c r="AE688" s="173"/>
      <c r="AF688" s="173"/>
      <c r="AG688" s="173"/>
      <c r="AH688" s="173"/>
      <c r="AI688" s="173"/>
      <c r="AJ688" s="173"/>
      <c r="AK688" s="173"/>
      <c r="AL688" s="173"/>
      <c r="AM688" s="173"/>
      <c r="AN688" s="173"/>
      <c r="AO688" s="173"/>
      <c r="AP688" s="173"/>
      <c r="AQ688" s="173"/>
      <c r="AR688" s="173"/>
      <c r="AS688" s="173"/>
      <c r="AT688" s="173"/>
      <c r="AU688" s="173"/>
      <c r="AV688" s="173"/>
      <c r="AW688" s="173"/>
      <c r="AX688" s="173"/>
      <c r="AY688" s="173"/>
      <c r="AZ688" s="173"/>
      <c r="BA688" s="173"/>
      <c r="BB688" s="173"/>
      <c r="BC688" s="173"/>
      <c r="BD688" s="173"/>
      <c r="BE688" s="173"/>
    </row>
    <row r="689" spans="1:57" s="99" customFormat="1" ht="21" customHeight="1">
      <c r="A689" s="48">
        <v>20</v>
      </c>
      <c r="B689" s="49" t="s">
        <v>58</v>
      </c>
      <c r="C689" s="48" t="s">
        <v>59</v>
      </c>
      <c r="D689" s="65">
        <v>20</v>
      </c>
      <c r="E689" s="173"/>
      <c r="F689" s="173"/>
      <c r="G689" s="173"/>
      <c r="H689" s="173"/>
      <c r="I689" s="173"/>
      <c r="J689" s="173"/>
      <c r="K689" s="173"/>
      <c r="L689" s="173"/>
      <c r="M689" s="173"/>
      <c r="N689" s="173"/>
      <c r="O689" s="173"/>
      <c r="P689" s="173"/>
      <c r="Q689" s="173"/>
      <c r="R689" s="173"/>
      <c r="S689" s="173"/>
      <c r="T689" s="173"/>
      <c r="U689" s="173"/>
      <c r="V689" s="173"/>
      <c r="W689" s="173"/>
      <c r="X689" s="173"/>
      <c r="Y689" s="173"/>
      <c r="Z689" s="173"/>
      <c r="AA689" s="173"/>
      <c r="AB689" s="173"/>
      <c r="AC689" s="173"/>
      <c r="AD689" s="173"/>
      <c r="AE689" s="173"/>
      <c r="AF689" s="173"/>
      <c r="AG689" s="173"/>
      <c r="AH689" s="173"/>
      <c r="AI689" s="173"/>
      <c r="AJ689" s="173"/>
      <c r="AK689" s="173"/>
      <c r="AL689" s="173"/>
      <c r="AM689" s="173"/>
      <c r="AN689" s="173"/>
      <c r="AO689" s="173"/>
      <c r="AP689" s="173"/>
      <c r="AQ689" s="173"/>
      <c r="AR689" s="173"/>
      <c r="AS689" s="173"/>
      <c r="AT689" s="173"/>
      <c r="AU689" s="173"/>
      <c r="AV689" s="173"/>
      <c r="AW689" s="173"/>
      <c r="AX689" s="173"/>
      <c r="AY689" s="173"/>
      <c r="AZ689" s="173"/>
      <c r="BA689" s="173"/>
      <c r="BB689" s="173"/>
      <c r="BC689" s="173"/>
      <c r="BD689" s="173"/>
      <c r="BE689" s="173"/>
    </row>
    <row r="690" spans="1:57" s="99" customFormat="1" ht="31.5" customHeight="1">
      <c r="A690" s="48">
        <v>21</v>
      </c>
      <c r="B690" s="49" t="s">
        <v>44</v>
      </c>
      <c r="C690" s="48" t="s">
        <v>12</v>
      </c>
      <c r="D690" s="65">
        <v>0.2</v>
      </c>
      <c r="E690" s="173"/>
      <c r="F690" s="173"/>
      <c r="G690" s="173"/>
      <c r="H690" s="173"/>
      <c r="I690" s="173"/>
      <c r="J690" s="173"/>
      <c r="K690" s="173"/>
      <c r="L690" s="173"/>
      <c r="M690" s="173"/>
      <c r="N690" s="173"/>
      <c r="O690" s="173"/>
      <c r="P690" s="173"/>
      <c r="Q690" s="173"/>
      <c r="R690" s="173"/>
      <c r="S690" s="173"/>
      <c r="T690" s="173"/>
      <c r="U690" s="173"/>
      <c r="V690" s="173"/>
      <c r="W690" s="173"/>
      <c r="X690" s="173"/>
      <c r="Y690" s="173"/>
      <c r="Z690" s="173"/>
      <c r="AA690" s="173"/>
      <c r="AB690" s="173"/>
      <c r="AC690" s="173"/>
      <c r="AD690" s="173"/>
      <c r="AE690" s="173"/>
      <c r="AF690" s="173"/>
      <c r="AG690" s="173"/>
      <c r="AH690" s="173"/>
      <c r="AI690" s="173"/>
      <c r="AJ690" s="173"/>
      <c r="AK690" s="173"/>
      <c r="AL690" s="173"/>
      <c r="AM690" s="173"/>
      <c r="AN690" s="173"/>
      <c r="AO690" s="173"/>
      <c r="AP690" s="173"/>
      <c r="AQ690" s="173"/>
      <c r="AR690" s="173"/>
      <c r="AS690" s="173"/>
      <c r="AT690" s="173"/>
      <c r="AU690" s="173"/>
      <c r="AV690" s="173"/>
      <c r="AW690" s="173"/>
      <c r="AX690" s="173"/>
      <c r="AY690" s="173"/>
      <c r="AZ690" s="173"/>
      <c r="BA690" s="173"/>
      <c r="BB690" s="173"/>
      <c r="BC690" s="173"/>
      <c r="BD690" s="173"/>
      <c r="BE690" s="173"/>
    </row>
    <row r="691" spans="1:57" s="99" customFormat="1" ht="21" customHeight="1">
      <c r="A691" s="48">
        <v>22</v>
      </c>
      <c r="B691" s="49" t="s">
        <v>20</v>
      </c>
      <c r="C691" s="48" t="s">
        <v>22</v>
      </c>
      <c r="D691" s="65">
        <v>3.4</v>
      </c>
      <c r="E691" s="173"/>
      <c r="F691" s="173"/>
      <c r="G691" s="173"/>
      <c r="H691" s="173"/>
      <c r="I691" s="173"/>
      <c r="J691" s="173"/>
      <c r="K691" s="173"/>
      <c r="L691" s="173"/>
      <c r="M691" s="173"/>
      <c r="N691" s="173"/>
      <c r="O691" s="173"/>
      <c r="P691" s="173"/>
      <c r="Q691" s="173"/>
      <c r="R691" s="173"/>
      <c r="S691" s="173"/>
      <c r="T691" s="173"/>
      <c r="U691" s="173"/>
      <c r="V691" s="173"/>
      <c r="W691" s="173"/>
      <c r="X691" s="173"/>
      <c r="Y691" s="173"/>
      <c r="Z691" s="173"/>
      <c r="AA691" s="173"/>
      <c r="AB691" s="173"/>
      <c r="AC691" s="173"/>
      <c r="AD691" s="173"/>
      <c r="AE691" s="173"/>
      <c r="AF691" s="173"/>
      <c r="AG691" s="173"/>
      <c r="AH691" s="173"/>
      <c r="AI691" s="173"/>
      <c r="AJ691" s="173"/>
      <c r="AK691" s="173"/>
      <c r="AL691" s="173"/>
      <c r="AM691" s="173"/>
      <c r="AN691" s="173"/>
      <c r="AO691" s="173"/>
      <c r="AP691" s="173"/>
      <c r="AQ691" s="173"/>
      <c r="AR691" s="173"/>
      <c r="AS691" s="173"/>
      <c r="AT691" s="173"/>
      <c r="AU691" s="173"/>
      <c r="AV691" s="173"/>
      <c r="AW691" s="173"/>
      <c r="AX691" s="173"/>
      <c r="AY691" s="173"/>
      <c r="AZ691" s="173"/>
      <c r="BA691" s="173"/>
      <c r="BB691" s="173"/>
      <c r="BC691" s="173"/>
      <c r="BD691" s="173"/>
      <c r="BE691" s="173"/>
    </row>
    <row r="692" spans="1:57" s="99" customFormat="1" ht="21" customHeight="1">
      <c r="A692" s="48">
        <v>23</v>
      </c>
      <c r="B692" s="49" t="s">
        <v>21</v>
      </c>
      <c r="C692" s="48" t="s">
        <v>23</v>
      </c>
      <c r="D692" s="65">
        <v>10.65</v>
      </c>
      <c r="E692" s="173"/>
      <c r="F692" s="173"/>
      <c r="G692" s="173"/>
      <c r="H692" s="173"/>
      <c r="I692" s="173"/>
      <c r="J692" s="173"/>
      <c r="K692" s="173"/>
      <c r="L692" s="173"/>
      <c r="M692" s="173"/>
      <c r="N692" s="173"/>
      <c r="O692" s="173"/>
      <c r="P692" s="173"/>
      <c r="Q692" s="173"/>
      <c r="R692" s="173"/>
      <c r="S692" s="173"/>
      <c r="T692" s="173"/>
      <c r="U692" s="173"/>
      <c r="V692" s="173"/>
      <c r="W692" s="173"/>
      <c r="X692" s="173"/>
      <c r="Y692" s="173"/>
      <c r="Z692" s="173"/>
      <c r="AA692" s="173"/>
      <c r="AB692" s="173"/>
      <c r="AC692" s="173"/>
      <c r="AD692" s="173"/>
      <c r="AE692" s="173"/>
      <c r="AF692" s="173"/>
      <c r="AG692" s="173"/>
      <c r="AH692" s="173"/>
      <c r="AI692" s="173"/>
      <c r="AJ692" s="173"/>
      <c r="AK692" s="173"/>
      <c r="AL692" s="173"/>
      <c r="AM692" s="173"/>
      <c r="AN692" s="173"/>
      <c r="AO692" s="173"/>
      <c r="AP692" s="173"/>
      <c r="AQ692" s="173"/>
      <c r="AR692" s="173"/>
      <c r="AS692" s="173"/>
      <c r="AT692" s="173"/>
      <c r="AU692" s="173"/>
      <c r="AV692" s="173"/>
      <c r="AW692" s="173"/>
      <c r="AX692" s="173"/>
      <c r="AY692" s="173"/>
      <c r="AZ692" s="173"/>
      <c r="BA692" s="173"/>
      <c r="BB692" s="173"/>
      <c r="BC692" s="173"/>
      <c r="BD692" s="173"/>
      <c r="BE692" s="173"/>
    </row>
    <row r="693" spans="1:4" s="99" customFormat="1" ht="21" customHeight="1">
      <c r="A693" s="48">
        <v>24</v>
      </c>
      <c r="B693" s="52" t="s">
        <v>24</v>
      </c>
      <c r="C693" s="48" t="s">
        <v>1348</v>
      </c>
      <c r="D693" s="65">
        <v>0.16</v>
      </c>
    </row>
    <row r="694" spans="1:4" s="99" customFormat="1" ht="51.75" customHeight="1">
      <c r="A694" s="48">
        <v>25</v>
      </c>
      <c r="B694" s="51" t="s">
        <v>25</v>
      </c>
      <c r="C694" s="48" t="s">
        <v>29</v>
      </c>
      <c r="D694" s="65">
        <v>0.07</v>
      </c>
    </row>
    <row r="695" spans="1:4" s="99" customFormat="1" ht="38.25" customHeight="1">
      <c r="A695" s="48">
        <v>26</v>
      </c>
      <c r="B695" s="51" t="s">
        <v>45</v>
      </c>
      <c r="C695" s="48" t="s">
        <v>46</v>
      </c>
      <c r="D695" s="65">
        <v>0.02</v>
      </c>
    </row>
    <row r="696" spans="1:4" s="99" customFormat="1" ht="39" customHeight="1">
      <c r="A696" s="48">
        <v>27</v>
      </c>
      <c r="B696" s="51" t="s">
        <v>47</v>
      </c>
      <c r="C696" s="48" t="s">
        <v>48</v>
      </c>
      <c r="D696" s="65">
        <v>0.03</v>
      </c>
    </row>
    <row r="697" spans="1:4" s="99" customFormat="1" ht="31.5" customHeight="1">
      <c r="A697" s="48">
        <v>28</v>
      </c>
      <c r="B697" s="51" t="s">
        <v>26</v>
      </c>
      <c r="C697" s="48" t="s">
        <v>17</v>
      </c>
      <c r="D697" s="65">
        <v>0.05</v>
      </c>
    </row>
    <row r="698" spans="1:4" s="99" customFormat="1" ht="21" customHeight="1">
      <c r="A698" s="48">
        <v>29</v>
      </c>
      <c r="B698" s="52" t="s">
        <v>27</v>
      </c>
      <c r="C698" s="48" t="s">
        <v>30</v>
      </c>
      <c r="D698" s="65">
        <v>0.08</v>
      </c>
    </row>
    <row r="699" spans="1:57" s="99" customFormat="1" ht="21" customHeight="1">
      <c r="A699" s="48">
        <v>30</v>
      </c>
      <c r="B699" s="49" t="s">
        <v>62</v>
      </c>
      <c r="C699" s="48" t="s">
        <v>789</v>
      </c>
      <c r="D699" s="65">
        <v>0.53</v>
      </c>
      <c r="E699" s="173"/>
      <c r="F699" s="173"/>
      <c r="G699" s="173"/>
      <c r="H699" s="173"/>
      <c r="I699" s="173"/>
      <c r="J699" s="173"/>
      <c r="K699" s="173"/>
      <c r="L699" s="173"/>
      <c r="M699" s="173"/>
      <c r="N699" s="173"/>
      <c r="O699" s="173"/>
      <c r="P699" s="173"/>
      <c r="Q699" s="173"/>
      <c r="R699" s="173"/>
      <c r="S699" s="173"/>
      <c r="T699" s="173"/>
      <c r="U699" s="173"/>
      <c r="V699" s="173"/>
      <c r="W699" s="173"/>
      <c r="X699" s="173"/>
      <c r="Y699" s="173"/>
      <c r="Z699" s="173"/>
      <c r="AA699" s="173"/>
      <c r="AB699" s="173"/>
      <c r="AC699" s="173"/>
      <c r="AD699" s="173"/>
      <c r="AE699" s="173"/>
      <c r="AF699" s="173"/>
      <c r="AG699" s="173"/>
      <c r="AH699" s="173"/>
      <c r="AI699" s="173"/>
      <c r="AJ699" s="173"/>
      <c r="AK699" s="173"/>
      <c r="AL699" s="173"/>
      <c r="AM699" s="173"/>
      <c r="AN699" s="173"/>
      <c r="AO699" s="173"/>
      <c r="AP699" s="173"/>
      <c r="AQ699" s="173"/>
      <c r="AR699" s="173"/>
      <c r="AS699" s="173"/>
      <c r="AT699" s="173"/>
      <c r="AU699" s="173"/>
      <c r="AV699" s="173"/>
      <c r="AW699" s="173"/>
      <c r="AX699" s="173"/>
      <c r="AY699" s="173"/>
      <c r="AZ699" s="173"/>
      <c r="BA699" s="173"/>
      <c r="BB699" s="173"/>
      <c r="BC699" s="173"/>
      <c r="BD699" s="173"/>
      <c r="BE699" s="173"/>
    </row>
    <row r="700" spans="1:57" s="99" customFormat="1" ht="33.75" customHeight="1">
      <c r="A700" s="48">
        <v>31</v>
      </c>
      <c r="B700" s="49" t="s">
        <v>63</v>
      </c>
      <c r="C700" s="48" t="s">
        <v>1318</v>
      </c>
      <c r="D700" s="65">
        <v>0.5</v>
      </c>
      <c r="E700" s="173"/>
      <c r="F700" s="173"/>
      <c r="G700" s="173"/>
      <c r="H700" s="173"/>
      <c r="I700" s="173"/>
      <c r="J700" s="173"/>
      <c r="K700" s="173"/>
      <c r="L700" s="173"/>
      <c r="M700" s="173"/>
      <c r="N700" s="173"/>
      <c r="O700" s="173"/>
      <c r="P700" s="173"/>
      <c r="Q700" s="173"/>
      <c r="R700" s="173"/>
      <c r="S700" s="173"/>
      <c r="T700" s="173"/>
      <c r="U700" s="173"/>
      <c r="V700" s="173"/>
      <c r="W700" s="173"/>
      <c r="X700" s="173"/>
      <c r="Y700" s="173"/>
      <c r="Z700" s="173"/>
      <c r="AA700" s="173"/>
      <c r="AB700" s="173"/>
      <c r="AC700" s="173"/>
      <c r="AD700" s="173"/>
      <c r="AE700" s="173"/>
      <c r="AF700" s="173"/>
      <c r="AG700" s="173"/>
      <c r="AH700" s="173"/>
      <c r="AI700" s="173"/>
      <c r="AJ700" s="173"/>
      <c r="AK700" s="173"/>
      <c r="AL700" s="173"/>
      <c r="AM700" s="173"/>
      <c r="AN700" s="173"/>
      <c r="AO700" s="173"/>
      <c r="AP700" s="173"/>
      <c r="AQ700" s="173"/>
      <c r="AR700" s="173"/>
      <c r="AS700" s="173"/>
      <c r="AT700" s="173"/>
      <c r="AU700" s="173"/>
      <c r="AV700" s="173"/>
      <c r="AW700" s="173"/>
      <c r="AX700" s="173"/>
      <c r="AY700" s="173"/>
      <c r="AZ700" s="173"/>
      <c r="BA700" s="173"/>
      <c r="BB700" s="173"/>
      <c r="BC700" s="173"/>
      <c r="BD700" s="173"/>
      <c r="BE700" s="173"/>
    </row>
    <row r="701" spans="1:57" s="99" customFormat="1" ht="36" customHeight="1">
      <c r="A701" s="48">
        <v>32</v>
      </c>
      <c r="B701" s="49" t="s">
        <v>32</v>
      </c>
      <c r="C701" s="48" t="s">
        <v>33</v>
      </c>
      <c r="D701" s="159">
        <v>7.6</v>
      </c>
      <c r="E701" s="175"/>
      <c r="F701" s="173"/>
      <c r="G701" s="173"/>
      <c r="H701" s="173"/>
      <c r="I701" s="173"/>
      <c r="J701" s="173"/>
      <c r="K701" s="173"/>
      <c r="L701" s="173"/>
      <c r="M701" s="173"/>
      <c r="N701" s="173"/>
      <c r="O701" s="173"/>
      <c r="P701" s="173"/>
      <c r="Q701" s="173"/>
      <c r="R701" s="173"/>
      <c r="S701" s="173"/>
      <c r="T701" s="173"/>
      <c r="U701" s="173"/>
      <c r="V701" s="173"/>
      <c r="W701" s="173"/>
      <c r="X701" s="173"/>
      <c r="Y701" s="173"/>
      <c r="Z701" s="173"/>
      <c r="AA701" s="173"/>
      <c r="AB701" s="173"/>
      <c r="AC701" s="173"/>
      <c r="AD701" s="173"/>
      <c r="AE701" s="173"/>
      <c r="AF701" s="173"/>
      <c r="AG701" s="173"/>
      <c r="AH701" s="173"/>
      <c r="AI701" s="173"/>
      <c r="AJ701" s="173"/>
      <c r="AK701" s="173"/>
      <c r="AL701" s="173"/>
      <c r="AM701" s="173"/>
      <c r="AN701" s="173"/>
      <c r="AO701" s="173"/>
      <c r="AP701" s="173"/>
      <c r="AQ701" s="173"/>
      <c r="AR701" s="173"/>
      <c r="AS701" s="173"/>
      <c r="AT701" s="173"/>
      <c r="AU701" s="173"/>
      <c r="AV701" s="173"/>
      <c r="AW701" s="173"/>
      <c r="AX701" s="173"/>
      <c r="AY701" s="173"/>
      <c r="AZ701" s="173"/>
      <c r="BA701" s="173"/>
      <c r="BB701" s="173"/>
      <c r="BC701" s="173"/>
      <c r="BD701" s="173"/>
      <c r="BE701" s="173"/>
    </row>
    <row r="702" spans="1:4" s="99" customFormat="1" ht="21" customHeight="1">
      <c r="A702" s="48">
        <v>33</v>
      </c>
      <c r="B702" s="49" t="s">
        <v>35</v>
      </c>
      <c r="C702" s="48" t="s">
        <v>34</v>
      </c>
      <c r="D702" s="65">
        <v>0.41</v>
      </c>
    </row>
    <row r="703" spans="1:4" s="99" customFormat="1" ht="21" customHeight="1">
      <c r="A703" s="48">
        <v>34</v>
      </c>
      <c r="B703" s="49" t="s">
        <v>49</v>
      </c>
      <c r="C703" s="48" t="s">
        <v>23</v>
      </c>
      <c r="D703" s="65">
        <v>0.06</v>
      </c>
    </row>
    <row r="704" spans="1:4" s="99" customFormat="1" ht="21" customHeight="1">
      <c r="A704" s="48">
        <v>35</v>
      </c>
      <c r="B704" s="49" t="s">
        <v>53</v>
      </c>
      <c r="C704" s="48" t="s">
        <v>23</v>
      </c>
      <c r="D704" s="65">
        <v>0.81</v>
      </c>
    </row>
    <row r="705" spans="1:4" s="99" customFormat="1" ht="21" customHeight="1">
      <c r="A705" s="48">
        <v>36</v>
      </c>
      <c r="B705" s="49" t="s">
        <v>56</v>
      </c>
      <c r="C705" s="48" t="s">
        <v>57</v>
      </c>
      <c r="D705" s="65">
        <v>1.08</v>
      </c>
    </row>
    <row r="706" spans="1:4" s="99" customFormat="1" ht="21" customHeight="1">
      <c r="A706" s="48">
        <v>37</v>
      </c>
      <c r="B706" s="49" t="s">
        <v>179</v>
      </c>
      <c r="C706" s="48" t="s">
        <v>50</v>
      </c>
      <c r="D706" s="65">
        <f>0.46+0.29+0.85+0.09</f>
        <v>1.6900000000000002</v>
      </c>
    </row>
    <row r="707" spans="1:4" s="99" customFormat="1" ht="21" customHeight="1">
      <c r="A707" s="48">
        <v>38</v>
      </c>
      <c r="B707" s="49" t="s">
        <v>179</v>
      </c>
      <c r="C707" s="48" t="s">
        <v>39</v>
      </c>
      <c r="D707" s="65">
        <f>0.0904+0.28+0.38+0.16</f>
        <v>0.9104</v>
      </c>
    </row>
    <row r="708" spans="1:4" s="99" customFormat="1" ht="21" customHeight="1">
      <c r="A708" s="48">
        <v>39</v>
      </c>
      <c r="B708" s="49" t="s">
        <v>179</v>
      </c>
      <c r="C708" s="48" t="s">
        <v>54</v>
      </c>
      <c r="D708" s="65">
        <f>0.4+0.5</f>
        <v>0.9</v>
      </c>
    </row>
    <row r="709" spans="1:4" s="99" customFormat="1" ht="21" customHeight="1">
      <c r="A709" s="48">
        <v>40</v>
      </c>
      <c r="B709" s="49" t="s">
        <v>179</v>
      </c>
      <c r="C709" s="48" t="s">
        <v>55</v>
      </c>
      <c r="D709" s="65">
        <v>1.96</v>
      </c>
    </row>
    <row r="710" spans="1:4" s="99" customFormat="1" ht="21" customHeight="1">
      <c r="A710" s="48">
        <v>41</v>
      </c>
      <c r="B710" s="49" t="s">
        <v>179</v>
      </c>
      <c r="C710" s="48" t="s">
        <v>41</v>
      </c>
      <c r="D710" s="65">
        <f>0.43+0.29+0.3+0.23+0.86</f>
        <v>2.11</v>
      </c>
    </row>
    <row r="711" spans="1:4" s="99" customFormat="1" ht="21" customHeight="1">
      <c r="A711" s="48">
        <v>42</v>
      </c>
      <c r="B711" s="49" t="s">
        <v>179</v>
      </c>
      <c r="C711" s="48" t="s">
        <v>17</v>
      </c>
      <c r="D711" s="65">
        <v>0.24</v>
      </c>
    </row>
    <row r="712" spans="1:4" s="99" customFormat="1" ht="21" customHeight="1">
      <c r="A712" s="6"/>
      <c r="B712" s="4" t="s">
        <v>934</v>
      </c>
      <c r="C712" s="6"/>
      <c r="D712" s="32">
        <f>SUM(D713:D732)</f>
        <v>60.91839999999999</v>
      </c>
    </row>
    <row r="713" spans="1:5" ht="21" customHeight="1">
      <c r="A713" s="6">
        <v>1</v>
      </c>
      <c r="B713" s="12" t="s">
        <v>962</v>
      </c>
      <c r="C713" s="6" t="s">
        <v>59</v>
      </c>
      <c r="D713" s="29">
        <v>0.12</v>
      </c>
      <c r="E713" s="99"/>
    </row>
    <row r="714" spans="1:7" s="99" customFormat="1" ht="36.75" customHeight="1">
      <c r="A714" s="6">
        <v>2</v>
      </c>
      <c r="B714" s="12" t="s">
        <v>437</v>
      </c>
      <c r="C714" s="29" t="s">
        <v>438</v>
      </c>
      <c r="D714" s="42" t="s">
        <v>439</v>
      </c>
      <c r="G714" s="64"/>
    </row>
    <row r="715" spans="1:4" s="99" customFormat="1" ht="21" customHeight="1">
      <c r="A715" s="6">
        <v>3</v>
      </c>
      <c r="B715" s="49" t="s">
        <v>1146</v>
      </c>
      <c r="C715" s="48" t="s">
        <v>15</v>
      </c>
      <c r="D715" s="65">
        <v>5.69</v>
      </c>
    </row>
    <row r="716" spans="1:4" s="99" customFormat="1" ht="21" customHeight="1">
      <c r="A716" s="6">
        <v>4</v>
      </c>
      <c r="B716" s="49" t="s">
        <v>1065</v>
      </c>
      <c r="C716" s="48" t="s">
        <v>15</v>
      </c>
      <c r="D716" s="65">
        <v>2.27</v>
      </c>
    </row>
    <row r="717" spans="1:4" s="99" customFormat="1" ht="21" customHeight="1">
      <c r="A717" s="6">
        <v>5</v>
      </c>
      <c r="B717" s="49" t="s">
        <v>1140</v>
      </c>
      <c r="C717" s="48" t="s">
        <v>15</v>
      </c>
      <c r="D717" s="65">
        <v>2</v>
      </c>
    </row>
    <row r="718" spans="1:4" s="99" customFormat="1" ht="21" customHeight="1">
      <c r="A718" s="6">
        <v>6</v>
      </c>
      <c r="B718" s="49" t="s">
        <v>1141</v>
      </c>
      <c r="C718" s="48" t="s">
        <v>30</v>
      </c>
      <c r="D718" s="65">
        <v>0.27</v>
      </c>
    </row>
    <row r="719" spans="1:4" s="99" customFormat="1" ht="21" customHeight="1">
      <c r="A719" s="6">
        <v>7</v>
      </c>
      <c r="B719" s="52" t="s">
        <v>436</v>
      </c>
      <c r="C719" s="48" t="s">
        <v>51</v>
      </c>
      <c r="D719" s="65">
        <v>3.9</v>
      </c>
    </row>
    <row r="720" spans="1:57" s="99" customFormat="1" ht="21" customHeight="1">
      <c r="A720" s="6">
        <v>8</v>
      </c>
      <c r="B720" s="49" t="s">
        <v>1061</v>
      </c>
      <c r="C720" s="48" t="s">
        <v>12</v>
      </c>
      <c r="D720" s="65">
        <v>5.1</v>
      </c>
      <c r="E720" s="173"/>
      <c r="F720" s="173"/>
      <c r="G720" s="173"/>
      <c r="H720" s="173"/>
      <c r="I720" s="173"/>
      <c r="J720" s="173"/>
      <c r="K720" s="173"/>
      <c r="L720" s="173"/>
      <c r="M720" s="173"/>
      <c r="N720" s="173"/>
      <c r="O720" s="173"/>
      <c r="P720" s="173"/>
      <c r="Q720" s="173"/>
      <c r="R720" s="173"/>
      <c r="S720" s="173"/>
      <c r="T720" s="173"/>
      <c r="U720" s="173"/>
      <c r="V720" s="173"/>
      <c r="W720" s="173"/>
      <c r="X720" s="173"/>
      <c r="Y720" s="173"/>
      <c r="Z720" s="173"/>
      <c r="AA720" s="173"/>
      <c r="AB720" s="173"/>
      <c r="AC720" s="173"/>
      <c r="AD720" s="173"/>
      <c r="AE720" s="173"/>
      <c r="AF720" s="173"/>
      <c r="AG720" s="173"/>
      <c r="AH720" s="173"/>
      <c r="AI720" s="173"/>
      <c r="AJ720" s="173"/>
      <c r="AK720" s="173"/>
      <c r="AL720" s="173"/>
      <c r="AM720" s="173"/>
      <c r="AN720" s="173"/>
      <c r="AO720" s="173"/>
      <c r="AP720" s="173"/>
      <c r="AQ720" s="173"/>
      <c r="AR720" s="173"/>
      <c r="AS720" s="173"/>
      <c r="AT720" s="173"/>
      <c r="AU720" s="173"/>
      <c r="AV720" s="173"/>
      <c r="AW720" s="173"/>
      <c r="AX720" s="173"/>
      <c r="AY720" s="173"/>
      <c r="AZ720" s="173"/>
      <c r="BA720" s="173"/>
      <c r="BB720" s="173"/>
      <c r="BC720" s="173"/>
      <c r="BD720" s="173"/>
      <c r="BE720" s="173"/>
    </row>
    <row r="721" spans="1:57" s="99" customFormat="1" ht="21" customHeight="1">
      <c r="A721" s="6">
        <v>9</v>
      </c>
      <c r="B721" s="49" t="s">
        <v>927</v>
      </c>
      <c r="C721" s="48" t="s">
        <v>12</v>
      </c>
      <c r="D721" s="65">
        <v>4.81</v>
      </c>
      <c r="E721" s="173"/>
      <c r="F721" s="173"/>
      <c r="G721" s="173"/>
      <c r="H721" s="173"/>
      <c r="I721" s="173"/>
      <c r="J721" s="173"/>
      <c r="K721" s="173"/>
      <c r="L721" s="173"/>
      <c r="M721" s="173"/>
      <c r="N721" s="173"/>
      <c r="O721" s="173"/>
      <c r="P721" s="173"/>
      <c r="Q721" s="173"/>
      <c r="R721" s="173"/>
      <c r="S721" s="173"/>
      <c r="T721" s="173"/>
      <c r="U721" s="173"/>
      <c r="V721" s="173"/>
      <c r="W721" s="173"/>
      <c r="X721" s="173"/>
      <c r="Y721" s="173"/>
      <c r="Z721" s="173"/>
      <c r="AA721" s="173"/>
      <c r="AB721" s="173"/>
      <c r="AC721" s="173"/>
      <c r="AD721" s="173"/>
      <c r="AE721" s="173"/>
      <c r="AF721" s="173"/>
      <c r="AG721" s="173"/>
      <c r="AH721" s="173"/>
      <c r="AI721" s="173"/>
      <c r="AJ721" s="173"/>
      <c r="AK721" s="173"/>
      <c r="AL721" s="173"/>
      <c r="AM721" s="173"/>
      <c r="AN721" s="173"/>
      <c r="AO721" s="173"/>
      <c r="AP721" s="173"/>
      <c r="AQ721" s="173"/>
      <c r="AR721" s="173"/>
      <c r="AS721" s="173"/>
      <c r="AT721" s="173"/>
      <c r="AU721" s="173"/>
      <c r="AV721" s="173"/>
      <c r="AW721" s="173"/>
      <c r="AX721" s="173"/>
      <c r="AY721" s="173"/>
      <c r="AZ721" s="173"/>
      <c r="BA721" s="173"/>
      <c r="BB721" s="173"/>
      <c r="BC721" s="173"/>
      <c r="BD721" s="173"/>
      <c r="BE721" s="173"/>
    </row>
    <row r="722" spans="1:4" s="99" customFormat="1" ht="21" customHeight="1">
      <c r="A722" s="6">
        <v>10</v>
      </c>
      <c r="B722" s="49" t="s">
        <v>928</v>
      </c>
      <c r="C722" s="48" t="s">
        <v>12</v>
      </c>
      <c r="D722" s="65">
        <v>5.8</v>
      </c>
    </row>
    <row r="723" spans="1:57" s="99" customFormat="1" ht="21" customHeight="1">
      <c r="A723" s="6">
        <v>11</v>
      </c>
      <c r="B723" s="49" t="s">
        <v>61</v>
      </c>
      <c r="C723" s="48" t="s">
        <v>12</v>
      </c>
      <c r="D723" s="65">
        <v>0.08</v>
      </c>
      <c r="E723" s="173"/>
      <c r="F723" s="173"/>
      <c r="G723" s="173"/>
      <c r="H723" s="173"/>
      <c r="I723" s="173"/>
      <c r="J723" s="173"/>
      <c r="K723" s="173"/>
      <c r="L723" s="173"/>
      <c r="M723" s="173"/>
      <c r="N723" s="173"/>
      <c r="O723" s="173"/>
      <c r="P723" s="173"/>
      <c r="Q723" s="173"/>
      <c r="R723" s="173"/>
      <c r="S723" s="173"/>
      <c r="T723" s="173"/>
      <c r="U723" s="173"/>
      <c r="V723" s="173"/>
      <c r="W723" s="173"/>
      <c r="X723" s="173"/>
      <c r="Y723" s="173"/>
      <c r="Z723" s="173"/>
      <c r="AA723" s="173"/>
      <c r="AB723" s="173"/>
      <c r="AC723" s="173"/>
      <c r="AD723" s="173"/>
      <c r="AE723" s="173"/>
      <c r="AF723" s="173"/>
      <c r="AG723" s="173"/>
      <c r="AH723" s="173"/>
      <c r="AI723" s="173"/>
      <c r="AJ723" s="173"/>
      <c r="AK723" s="173"/>
      <c r="AL723" s="173"/>
      <c r="AM723" s="173"/>
      <c r="AN723" s="173"/>
      <c r="AO723" s="173"/>
      <c r="AP723" s="173"/>
      <c r="AQ723" s="173"/>
      <c r="AR723" s="173"/>
      <c r="AS723" s="173"/>
      <c r="AT723" s="173"/>
      <c r="AU723" s="173"/>
      <c r="AV723" s="173"/>
      <c r="AW723" s="173"/>
      <c r="AX723" s="173"/>
      <c r="AY723" s="173"/>
      <c r="AZ723" s="173"/>
      <c r="BA723" s="173"/>
      <c r="BB723" s="173"/>
      <c r="BC723" s="173"/>
      <c r="BD723" s="173"/>
      <c r="BE723" s="173"/>
    </row>
    <row r="724" spans="1:4" s="99" customFormat="1" ht="21" customHeight="1">
      <c r="A724" s="6">
        <v>12</v>
      </c>
      <c r="B724" s="49" t="s">
        <v>64</v>
      </c>
      <c r="C724" s="48" t="s">
        <v>17</v>
      </c>
      <c r="D724" s="65">
        <v>0.15</v>
      </c>
    </row>
    <row r="725" spans="1:4" s="174" customFormat="1" ht="21" customHeight="1">
      <c r="A725" s="6">
        <v>13</v>
      </c>
      <c r="B725" s="49" t="s">
        <v>1356</v>
      </c>
      <c r="C725" s="48" t="s">
        <v>1357</v>
      </c>
      <c r="D725" s="65">
        <v>10.47</v>
      </c>
    </row>
    <row r="726" spans="1:4" s="99" customFormat="1" ht="21" customHeight="1">
      <c r="A726" s="6">
        <v>14</v>
      </c>
      <c r="B726" s="49" t="s">
        <v>179</v>
      </c>
      <c r="C726" s="48" t="s">
        <v>12</v>
      </c>
      <c r="D726" s="65">
        <f>2.5+5.35</f>
        <v>7.85</v>
      </c>
    </row>
    <row r="727" spans="1:4" s="99" customFormat="1" ht="21" customHeight="1">
      <c r="A727" s="6">
        <v>15</v>
      </c>
      <c r="B727" s="49" t="s">
        <v>179</v>
      </c>
      <c r="C727" s="48" t="s">
        <v>17</v>
      </c>
      <c r="D727" s="65">
        <v>3.61</v>
      </c>
    </row>
    <row r="728" spans="1:4" s="99" customFormat="1" ht="21" customHeight="1">
      <c r="A728" s="6">
        <v>16</v>
      </c>
      <c r="B728" s="49" t="s">
        <v>179</v>
      </c>
      <c r="C728" s="55" t="s">
        <v>15</v>
      </c>
      <c r="D728" s="65">
        <v>3.35</v>
      </c>
    </row>
    <row r="729" spans="1:4" s="99" customFormat="1" ht="21" customHeight="1">
      <c r="A729" s="6">
        <v>17</v>
      </c>
      <c r="B729" s="49" t="s">
        <v>179</v>
      </c>
      <c r="C729" s="48" t="s">
        <v>54</v>
      </c>
      <c r="D729" s="65">
        <f>0.1+0.7</f>
        <v>0.7999999999999999</v>
      </c>
    </row>
    <row r="730" spans="1:4" s="99" customFormat="1" ht="21" customHeight="1">
      <c r="A730" s="6">
        <v>18</v>
      </c>
      <c r="B730" s="49" t="s">
        <v>179</v>
      </c>
      <c r="C730" s="48" t="s">
        <v>57</v>
      </c>
      <c r="D730" s="65">
        <f>0.0784+0.02+0.1+0.06+0.18+0.05+0.21+0.65+0.46+0.43</f>
        <v>2.2384</v>
      </c>
    </row>
    <row r="731" spans="1:4" s="99" customFormat="1" ht="21" customHeight="1">
      <c r="A731" s="6">
        <v>19</v>
      </c>
      <c r="B731" s="49" t="s">
        <v>179</v>
      </c>
      <c r="C731" s="48" t="s">
        <v>34</v>
      </c>
      <c r="D731" s="65">
        <v>0.76</v>
      </c>
    </row>
    <row r="732" spans="1:4" s="99" customFormat="1" ht="21" customHeight="1">
      <c r="A732" s="6">
        <v>20</v>
      </c>
      <c r="B732" s="49" t="s">
        <v>179</v>
      </c>
      <c r="C732" s="48" t="s">
        <v>41</v>
      </c>
      <c r="D732" s="65">
        <v>1.65</v>
      </c>
    </row>
    <row r="733" spans="1:4" s="114" customFormat="1" ht="21" customHeight="1">
      <c r="A733" s="73">
        <f>A735+A734</f>
        <v>698</v>
      </c>
      <c r="B733" s="1" t="s">
        <v>582</v>
      </c>
      <c r="C733" s="2"/>
      <c r="D733" s="122">
        <f>D328+D545+D493+D256+D411+D207+D159+D108+D668+D5</f>
        <v>3521.182877</v>
      </c>
    </row>
    <row r="734" spans="1:4" s="120" customFormat="1" ht="21" customHeight="1">
      <c r="A734" s="119">
        <f>A386+A627+A532+A314+A461+A238+A190+A148+A711+A86</f>
        <v>503</v>
      </c>
      <c r="B734" s="4" t="s">
        <v>756</v>
      </c>
      <c r="C734" s="33"/>
      <c r="D734" s="107">
        <f>D329+D546+D494+D257+D412+D208+D160+D109+D669+D6</f>
        <v>2507.2909769999997</v>
      </c>
    </row>
    <row r="735" spans="1:5" s="120" customFormat="1" ht="21" customHeight="1">
      <c r="A735" s="119">
        <v>195</v>
      </c>
      <c r="B735" s="4" t="s">
        <v>757</v>
      </c>
      <c r="C735" s="33"/>
      <c r="D735" s="107">
        <f>D733-D734</f>
        <v>1013.8919000000005</v>
      </c>
      <c r="E735" s="171"/>
    </row>
  </sheetData>
  <sheetProtection/>
  <mergeCells count="3">
    <mergeCell ref="A1:D1"/>
    <mergeCell ref="A2:D2"/>
    <mergeCell ref="A3:D3"/>
  </mergeCells>
  <conditionalFormatting sqref="B338">
    <cfRule type="cellIs" priority="12" dxfId="2" operator="equal">
      <formula>0</formula>
    </cfRule>
  </conditionalFormatting>
  <conditionalFormatting sqref="B338">
    <cfRule type="cellIs" priority="11" dxfId="1" operator="equal" stopIfTrue="1">
      <formula>0</formula>
    </cfRule>
  </conditionalFormatting>
  <conditionalFormatting sqref="B113 B119 B124 B115">
    <cfRule type="cellIs" priority="3" dxfId="0" operator="equal" stopIfTrue="1">
      <formula>0</formula>
    </cfRule>
  </conditionalFormatting>
  <printOptions horizontalCentered="1"/>
  <pageMargins left="0.31496062992125984" right="0.31496062992125984" top="0.31496062992125984" bottom="0.31496062992125984" header="0" footer="0"/>
  <pageSetup horizontalDpi="600" verticalDpi="600" orientation="portrait" paperSize="9" scale="80" r:id="rId3"/>
  <headerFooter>
    <oddFooter>&amp;C&amp;P</oddFooter>
  </headerFooter>
  <legacyDrawing r:id="rId2"/>
</worksheet>
</file>

<file path=xl/worksheets/sheet2.xml><?xml version="1.0" encoding="utf-8"?>
<worksheet xmlns="http://schemas.openxmlformats.org/spreadsheetml/2006/main" xmlns:r="http://schemas.openxmlformats.org/officeDocument/2006/relationships">
  <dimension ref="A1:X819"/>
  <sheetViews>
    <sheetView zoomScale="91" zoomScaleNormal="91" zoomScalePageLayoutView="0" workbookViewId="0" topLeftCell="B61">
      <selection activeCell="H104" sqref="H104"/>
    </sheetView>
  </sheetViews>
  <sheetFormatPr defaultColWidth="9.140625" defaultRowHeight="12.75"/>
  <cols>
    <col min="1" max="1" width="8.7109375" style="63" customWidth="1"/>
    <col min="2" max="2" width="64.140625" style="5" customWidth="1"/>
    <col min="3" max="3" width="28.00390625" style="63" customWidth="1"/>
    <col min="4" max="4" width="11.421875" style="72" customWidth="1"/>
    <col min="5" max="5" width="12.00390625" style="72" customWidth="1"/>
    <col min="6" max="16384" width="9.140625" style="3" customWidth="1"/>
  </cols>
  <sheetData>
    <row r="1" spans="1:5" ht="20.25" customHeight="1">
      <c r="A1" s="184" t="s">
        <v>1354</v>
      </c>
      <c r="B1" s="184"/>
      <c r="C1" s="184"/>
      <c r="D1" s="184"/>
      <c r="E1" s="184"/>
    </row>
    <row r="2" spans="1:5" ht="18.75" customHeight="1">
      <c r="A2" s="184" t="s">
        <v>933</v>
      </c>
      <c r="B2" s="184"/>
      <c r="C2" s="184"/>
      <c r="D2" s="184"/>
      <c r="E2" s="184"/>
    </row>
    <row r="3" spans="1:5" ht="24.75" customHeight="1">
      <c r="A3" s="183" t="s">
        <v>1367</v>
      </c>
      <c r="B3" s="183"/>
      <c r="C3" s="183"/>
      <c r="D3" s="183"/>
      <c r="E3" s="183"/>
    </row>
    <row r="4" spans="1:5" s="62" customFormat="1" ht="72" customHeight="1">
      <c r="A4" s="185" t="s">
        <v>0</v>
      </c>
      <c r="B4" s="186" t="s">
        <v>1368</v>
      </c>
      <c r="C4" s="185" t="s">
        <v>2</v>
      </c>
      <c r="D4" s="188" t="s">
        <v>3</v>
      </c>
      <c r="E4" s="188"/>
    </row>
    <row r="5" spans="1:5" s="62" customFormat="1" ht="34.5" customHeight="1">
      <c r="A5" s="185"/>
      <c r="B5" s="187"/>
      <c r="C5" s="185"/>
      <c r="D5" s="45" t="s">
        <v>4</v>
      </c>
      <c r="E5" s="45" t="s">
        <v>7</v>
      </c>
    </row>
    <row r="6" spans="1:5" s="62" customFormat="1" ht="27.75" customHeight="1">
      <c r="A6" s="2" t="s">
        <v>5</v>
      </c>
      <c r="B6" s="109" t="s">
        <v>8</v>
      </c>
      <c r="C6" s="110"/>
      <c r="D6" s="111">
        <f>D7+D41</f>
        <v>165.74757999999997</v>
      </c>
      <c r="E6" s="111">
        <f>E7+E41</f>
        <v>150.79908</v>
      </c>
    </row>
    <row r="7" spans="1:5" s="68" customFormat="1" ht="27.75" customHeight="1">
      <c r="A7" s="33"/>
      <c r="B7" s="4" t="s">
        <v>908</v>
      </c>
      <c r="C7" s="67"/>
      <c r="D7" s="107">
        <f>SUM(D8:D40)</f>
        <v>142.92757999999998</v>
      </c>
      <c r="E7" s="107">
        <f>SUM(E8:E40)</f>
        <v>131.71408</v>
      </c>
    </row>
    <row r="8" spans="1:5" s="62" customFormat="1" ht="24" customHeight="1">
      <c r="A8" s="6">
        <v>1</v>
      </c>
      <c r="B8" s="12" t="s">
        <v>209</v>
      </c>
      <c r="C8" s="6" t="s">
        <v>429</v>
      </c>
      <c r="D8" s="92">
        <v>1.3</v>
      </c>
      <c r="E8" s="29">
        <v>1.3</v>
      </c>
    </row>
    <row r="9" spans="1:5" s="62" customFormat="1" ht="22.5" customHeight="1">
      <c r="A9" s="6">
        <v>2</v>
      </c>
      <c r="B9" s="20" t="s">
        <v>210</v>
      </c>
      <c r="C9" s="6" t="s">
        <v>429</v>
      </c>
      <c r="D9" s="93">
        <v>1</v>
      </c>
      <c r="E9" s="94">
        <v>1</v>
      </c>
    </row>
    <row r="10" spans="1:5" s="63" customFormat="1" ht="25.5" customHeight="1">
      <c r="A10" s="6">
        <v>3</v>
      </c>
      <c r="B10" s="46" t="s">
        <v>431</v>
      </c>
      <c r="C10" s="30" t="s">
        <v>432</v>
      </c>
      <c r="D10" s="69">
        <v>2</v>
      </c>
      <c r="E10" s="29">
        <v>2</v>
      </c>
    </row>
    <row r="11" spans="1:5" s="62" customFormat="1" ht="22.5" customHeight="1">
      <c r="A11" s="6">
        <v>4</v>
      </c>
      <c r="B11" s="12" t="s">
        <v>206</v>
      </c>
      <c r="C11" s="6" t="s">
        <v>429</v>
      </c>
      <c r="D11" s="95">
        <v>3.5</v>
      </c>
      <c r="E11" s="29">
        <v>3.5</v>
      </c>
    </row>
    <row r="12" spans="1:5" s="62" customFormat="1" ht="24.75" customHeight="1">
      <c r="A12" s="6">
        <v>5</v>
      </c>
      <c r="B12" s="19" t="s">
        <v>207</v>
      </c>
      <c r="C12" s="6" t="s">
        <v>429</v>
      </c>
      <c r="D12" s="29">
        <v>1.5</v>
      </c>
      <c r="E12" s="29">
        <v>1.5</v>
      </c>
    </row>
    <row r="13" spans="1:5" s="62" customFormat="1" ht="22.5" customHeight="1">
      <c r="A13" s="6">
        <v>6</v>
      </c>
      <c r="B13" s="31" t="s">
        <v>211</v>
      </c>
      <c r="C13" s="6" t="s">
        <v>429</v>
      </c>
      <c r="D13" s="29">
        <v>0.63</v>
      </c>
      <c r="E13" s="29">
        <v>0.63</v>
      </c>
    </row>
    <row r="14" spans="1:5" s="62" customFormat="1" ht="39.75" customHeight="1">
      <c r="A14" s="6">
        <v>7</v>
      </c>
      <c r="B14" s="31" t="s">
        <v>215</v>
      </c>
      <c r="C14" s="6" t="s">
        <v>429</v>
      </c>
      <c r="D14" s="29">
        <v>1.2</v>
      </c>
      <c r="E14" s="29">
        <v>1.2</v>
      </c>
    </row>
    <row r="15" spans="1:5" s="62" customFormat="1" ht="36" customHeight="1">
      <c r="A15" s="6">
        <v>8</v>
      </c>
      <c r="B15" s="19" t="s">
        <v>212</v>
      </c>
      <c r="C15" s="6" t="s">
        <v>429</v>
      </c>
      <c r="D15" s="29">
        <v>1.056</v>
      </c>
      <c r="E15" s="95">
        <v>1.056</v>
      </c>
    </row>
    <row r="16" spans="1:5" s="62" customFormat="1" ht="27.75" customHeight="1">
      <c r="A16" s="6">
        <v>9</v>
      </c>
      <c r="B16" s="19" t="s">
        <v>213</v>
      </c>
      <c r="C16" s="6" t="s">
        <v>429</v>
      </c>
      <c r="D16" s="29">
        <v>0.5</v>
      </c>
      <c r="E16" s="29">
        <v>0.5</v>
      </c>
    </row>
    <row r="17" spans="1:5" s="62" customFormat="1" ht="27.75" customHeight="1">
      <c r="A17" s="6">
        <v>10</v>
      </c>
      <c r="B17" s="46" t="s">
        <v>200</v>
      </c>
      <c r="C17" s="30" t="s">
        <v>768</v>
      </c>
      <c r="D17" s="69">
        <v>1</v>
      </c>
      <c r="E17" s="69">
        <v>1</v>
      </c>
    </row>
    <row r="18" spans="1:5" s="62" customFormat="1" ht="34.5" customHeight="1">
      <c r="A18" s="6">
        <v>11</v>
      </c>
      <c r="B18" s="12" t="s">
        <v>222</v>
      </c>
      <c r="C18" s="6" t="s">
        <v>775</v>
      </c>
      <c r="D18" s="29">
        <v>7</v>
      </c>
      <c r="E18" s="95">
        <v>7</v>
      </c>
    </row>
    <row r="19" spans="1:5" s="62" customFormat="1" ht="27.75" customHeight="1">
      <c r="A19" s="6">
        <v>12</v>
      </c>
      <c r="B19" s="20" t="s">
        <v>242</v>
      </c>
      <c r="C19" s="25" t="s">
        <v>787</v>
      </c>
      <c r="D19" s="93">
        <v>10.9</v>
      </c>
      <c r="E19" s="95">
        <v>9.9</v>
      </c>
    </row>
    <row r="20" spans="1:5" s="62" customFormat="1" ht="25.5" customHeight="1">
      <c r="A20" s="6">
        <v>13</v>
      </c>
      <c r="B20" s="31" t="s">
        <v>244</v>
      </c>
      <c r="C20" s="29" t="s">
        <v>778</v>
      </c>
      <c r="D20" s="112">
        <v>11.2235</v>
      </c>
      <c r="E20" s="95">
        <v>9.8</v>
      </c>
    </row>
    <row r="21" spans="1:5" s="62" customFormat="1" ht="32.25" customHeight="1">
      <c r="A21" s="6">
        <v>14</v>
      </c>
      <c r="B21" s="12" t="s">
        <v>222</v>
      </c>
      <c r="C21" s="6" t="s">
        <v>779</v>
      </c>
      <c r="D21" s="95">
        <v>12.32</v>
      </c>
      <c r="E21" s="95">
        <v>4.17</v>
      </c>
    </row>
    <row r="22" spans="1:5" s="62" customFormat="1" ht="27.75" customHeight="1">
      <c r="A22" s="6">
        <v>15</v>
      </c>
      <c r="B22" s="20" t="s">
        <v>190</v>
      </c>
      <c r="C22" s="25" t="s">
        <v>772</v>
      </c>
      <c r="D22" s="29">
        <f>E22</f>
        <v>0.85</v>
      </c>
      <c r="E22" s="93">
        <v>0.85</v>
      </c>
    </row>
    <row r="23" spans="1:5" s="62" customFormat="1" ht="27.75" customHeight="1">
      <c r="A23" s="6">
        <v>16</v>
      </c>
      <c r="B23" s="20" t="s">
        <v>191</v>
      </c>
      <c r="C23" s="25" t="s">
        <v>772</v>
      </c>
      <c r="D23" s="29">
        <f>E23</f>
        <v>6.8</v>
      </c>
      <c r="E23" s="93">
        <v>6.8</v>
      </c>
    </row>
    <row r="24" spans="1:5" s="62" customFormat="1" ht="54.75" customHeight="1">
      <c r="A24" s="6">
        <v>17</v>
      </c>
      <c r="B24" s="19" t="s">
        <v>231</v>
      </c>
      <c r="C24" s="29" t="s">
        <v>773</v>
      </c>
      <c r="D24" s="29">
        <v>0.4109</v>
      </c>
      <c r="E24" s="29">
        <v>0.4109</v>
      </c>
    </row>
    <row r="25" spans="1:5" s="62" customFormat="1" ht="36.75" customHeight="1">
      <c r="A25" s="6">
        <v>18</v>
      </c>
      <c r="B25" s="46" t="s">
        <v>189</v>
      </c>
      <c r="C25" s="30" t="s">
        <v>782</v>
      </c>
      <c r="D25" s="93">
        <v>4.89</v>
      </c>
      <c r="E25" s="93">
        <v>4.89</v>
      </c>
    </row>
    <row r="26" spans="1:5" s="62" customFormat="1" ht="27.75" customHeight="1">
      <c r="A26" s="6">
        <v>19</v>
      </c>
      <c r="B26" s="20" t="s">
        <v>434</v>
      </c>
      <c r="C26" s="25" t="s">
        <v>773</v>
      </c>
      <c r="D26" s="29">
        <f>E26</f>
        <v>3.9</v>
      </c>
      <c r="E26" s="93">
        <v>3.9</v>
      </c>
    </row>
    <row r="27" spans="1:5" s="62" customFormat="1" ht="48.75" customHeight="1">
      <c r="A27" s="6">
        <v>20</v>
      </c>
      <c r="B27" s="19" t="s">
        <v>230</v>
      </c>
      <c r="C27" s="29" t="s">
        <v>773</v>
      </c>
      <c r="D27" s="29">
        <v>1.57</v>
      </c>
      <c r="E27" s="29">
        <v>1.57</v>
      </c>
    </row>
    <row r="28" spans="1:5" s="62" customFormat="1" ht="27.75" customHeight="1">
      <c r="A28" s="6">
        <v>21</v>
      </c>
      <c r="B28" s="20" t="s">
        <v>434</v>
      </c>
      <c r="C28" s="25" t="s">
        <v>432</v>
      </c>
      <c r="D28" s="29">
        <f>E28</f>
        <v>0.27</v>
      </c>
      <c r="E28" s="93">
        <v>0.27</v>
      </c>
    </row>
    <row r="29" spans="1:5" s="62" customFormat="1" ht="27.75" customHeight="1">
      <c r="A29" s="6">
        <v>22</v>
      </c>
      <c r="B29" s="20" t="s">
        <v>240</v>
      </c>
      <c r="C29" s="25" t="s">
        <v>780</v>
      </c>
      <c r="D29" s="93">
        <v>7.9</v>
      </c>
      <c r="E29" s="94">
        <v>7.9</v>
      </c>
    </row>
    <row r="30" spans="1:5" s="62" customFormat="1" ht="27.75" customHeight="1">
      <c r="A30" s="6">
        <v>23</v>
      </c>
      <c r="B30" s="20" t="s">
        <v>223</v>
      </c>
      <c r="C30" s="25" t="s">
        <v>775</v>
      </c>
      <c r="D30" s="93">
        <v>5.3</v>
      </c>
      <c r="E30" s="94">
        <v>5.3</v>
      </c>
    </row>
    <row r="31" spans="1:5" s="62" customFormat="1" ht="27.75" customHeight="1">
      <c r="A31" s="6">
        <v>24</v>
      </c>
      <c r="B31" s="20" t="s">
        <v>224</v>
      </c>
      <c r="C31" s="25" t="s">
        <v>775</v>
      </c>
      <c r="D31" s="93">
        <v>9.03</v>
      </c>
      <c r="E31" s="94">
        <v>9.03</v>
      </c>
    </row>
    <row r="32" spans="1:5" s="62" customFormat="1" ht="27.75" customHeight="1">
      <c r="A32" s="6">
        <v>25</v>
      </c>
      <c r="B32" s="20" t="s">
        <v>153</v>
      </c>
      <c r="C32" s="25" t="s">
        <v>782</v>
      </c>
      <c r="D32" s="93">
        <f>1.72393+1.84+1.33+3.3</f>
        <v>8.19393</v>
      </c>
      <c r="E32" s="94">
        <f>1.72393+1.84+1.33+3.3</f>
        <v>8.19393</v>
      </c>
    </row>
    <row r="33" spans="1:5" s="62" customFormat="1" ht="27.75" customHeight="1">
      <c r="A33" s="6">
        <v>26</v>
      </c>
      <c r="B33" s="20" t="s">
        <v>153</v>
      </c>
      <c r="C33" s="25" t="s">
        <v>772</v>
      </c>
      <c r="D33" s="93">
        <f>0.89+0.88</f>
        <v>1.77</v>
      </c>
      <c r="E33" s="94">
        <f>0.89+0.68</f>
        <v>1.57</v>
      </c>
    </row>
    <row r="34" spans="1:5" s="62" customFormat="1" ht="27.75" customHeight="1">
      <c r="A34" s="6">
        <v>27</v>
      </c>
      <c r="B34" s="20" t="s">
        <v>153</v>
      </c>
      <c r="C34" s="59" t="s">
        <v>768</v>
      </c>
      <c r="D34" s="96">
        <f>2+0.14</f>
        <v>2.14</v>
      </c>
      <c r="E34" s="95">
        <f>1.7+0.14</f>
        <v>1.8399999999999999</v>
      </c>
    </row>
    <row r="35" spans="1:5" s="62" customFormat="1" ht="27.75" customHeight="1">
      <c r="A35" s="6">
        <v>28</v>
      </c>
      <c r="B35" s="20" t="s">
        <v>153</v>
      </c>
      <c r="C35" s="25" t="s">
        <v>776</v>
      </c>
      <c r="D35" s="29">
        <v>2.74</v>
      </c>
      <c r="E35" s="93">
        <f>D35</f>
        <v>2.74</v>
      </c>
    </row>
    <row r="36" spans="1:5" s="62" customFormat="1" ht="27.75" customHeight="1">
      <c r="A36" s="6">
        <v>29</v>
      </c>
      <c r="B36" s="20" t="s">
        <v>153</v>
      </c>
      <c r="C36" s="59" t="s">
        <v>785</v>
      </c>
      <c r="D36" s="113">
        <f>1.96+3.9</f>
        <v>5.859999999999999</v>
      </c>
      <c r="E36" s="95">
        <f>1.96+3.9</f>
        <v>5.859999999999999</v>
      </c>
    </row>
    <row r="37" spans="1:5" s="62" customFormat="1" ht="27.75" customHeight="1">
      <c r="A37" s="6">
        <v>30</v>
      </c>
      <c r="B37" s="20" t="s">
        <v>153</v>
      </c>
      <c r="C37" s="59" t="s">
        <v>429</v>
      </c>
      <c r="D37" s="96">
        <f>2+1.94+2.33+0.81</f>
        <v>7.08</v>
      </c>
      <c r="E37" s="95">
        <f>D37</f>
        <v>7.08</v>
      </c>
    </row>
    <row r="38" spans="1:5" s="62" customFormat="1" ht="27.75" customHeight="1">
      <c r="A38" s="6">
        <v>31</v>
      </c>
      <c r="B38" s="20" t="s">
        <v>153</v>
      </c>
      <c r="C38" s="25" t="s">
        <v>786</v>
      </c>
      <c r="D38" s="93">
        <f>1.39+2.44</f>
        <v>3.83</v>
      </c>
      <c r="E38" s="94">
        <f>1.39+2.3</f>
        <v>3.6899999999999995</v>
      </c>
    </row>
    <row r="39" spans="1:5" s="62" customFormat="1" ht="27.75" customHeight="1">
      <c r="A39" s="6">
        <v>32</v>
      </c>
      <c r="B39" s="20" t="s">
        <v>153</v>
      </c>
      <c r="C39" s="25" t="s">
        <v>773</v>
      </c>
      <c r="D39" s="93">
        <f>2.06+0.61+2.3+2.34</f>
        <v>7.31</v>
      </c>
      <c r="E39" s="94">
        <f>2.06+0.61+2.3+2.34</f>
        <v>7.31</v>
      </c>
    </row>
    <row r="40" spans="1:5" s="62" customFormat="1" ht="27.75" customHeight="1">
      <c r="A40" s="6">
        <v>33</v>
      </c>
      <c r="B40" s="20" t="s">
        <v>153</v>
      </c>
      <c r="C40" s="6" t="s">
        <v>774</v>
      </c>
      <c r="D40" s="95">
        <f>4.82325+1.63+1.5</f>
        <v>7.95325</v>
      </c>
      <c r="E40" s="95">
        <f>4.82325+1.63+1.5</f>
        <v>7.95325</v>
      </c>
    </row>
    <row r="41" spans="1:5" ht="27.75" customHeight="1">
      <c r="A41" s="6"/>
      <c r="B41" s="4" t="s">
        <v>934</v>
      </c>
      <c r="C41" s="6"/>
      <c r="D41" s="32">
        <f>SUM(D42:D49)</f>
        <v>22.82</v>
      </c>
      <c r="E41" s="32">
        <f>SUM(E42:E49)</f>
        <v>19.085</v>
      </c>
    </row>
    <row r="42" spans="1:5" s="62" customFormat="1" ht="27.75" customHeight="1">
      <c r="A42" s="6">
        <v>1</v>
      </c>
      <c r="B42" s="46" t="s">
        <v>1139</v>
      </c>
      <c r="C42" s="30" t="s">
        <v>768</v>
      </c>
      <c r="D42" s="69">
        <v>0.2</v>
      </c>
      <c r="E42" s="69">
        <v>0.2</v>
      </c>
    </row>
    <row r="43" spans="1:5" s="62" customFormat="1" ht="27.75" customHeight="1">
      <c r="A43" s="6">
        <v>2</v>
      </c>
      <c r="B43" s="46" t="s">
        <v>758</v>
      </c>
      <c r="C43" s="30" t="s">
        <v>772</v>
      </c>
      <c r="D43" s="69">
        <v>6</v>
      </c>
      <c r="E43" s="95">
        <v>3</v>
      </c>
    </row>
    <row r="44" spans="1:5" s="62" customFormat="1" ht="27.75" customHeight="1">
      <c r="A44" s="6">
        <v>3</v>
      </c>
      <c r="B44" s="20" t="s">
        <v>246</v>
      </c>
      <c r="C44" s="6" t="s">
        <v>429</v>
      </c>
      <c r="D44" s="29">
        <v>0.57</v>
      </c>
      <c r="E44" s="69">
        <v>0.57</v>
      </c>
    </row>
    <row r="45" spans="1:5" s="62" customFormat="1" ht="35.25" customHeight="1">
      <c r="A45" s="6">
        <v>4</v>
      </c>
      <c r="B45" s="17" t="s">
        <v>960</v>
      </c>
      <c r="C45" s="6" t="s">
        <v>957</v>
      </c>
      <c r="D45" s="42">
        <v>9.5</v>
      </c>
      <c r="E45" s="69">
        <v>9.5</v>
      </c>
    </row>
    <row r="46" spans="1:5" s="62" customFormat="1" ht="27.75" customHeight="1">
      <c r="A46" s="6">
        <v>5</v>
      </c>
      <c r="B46" s="12" t="s">
        <v>192</v>
      </c>
      <c r="C46" s="30" t="s">
        <v>772</v>
      </c>
      <c r="D46" s="69">
        <v>1.05</v>
      </c>
      <c r="E46" s="69">
        <f>D46*0.3</f>
        <v>0.315</v>
      </c>
    </row>
    <row r="47" spans="1:5" s="62" customFormat="1" ht="27.75" customHeight="1">
      <c r="A47" s="6">
        <v>6</v>
      </c>
      <c r="B47" s="12" t="s">
        <v>153</v>
      </c>
      <c r="C47" s="30" t="s">
        <v>775</v>
      </c>
      <c r="D47" s="69">
        <v>2</v>
      </c>
      <c r="E47" s="69">
        <f>D47</f>
        <v>2</v>
      </c>
    </row>
    <row r="48" spans="1:5" s="62" customFormat="1" ht="34.5" customHeight="1">
      <c r="A48" s="6">
        <v>7</v>
      </c>
      <c r="B48" s="46" t="s">
        <v>250</v>
      </c>
      <c r="C48" s="30" t="s">
        <v>432</v>
      </c>
      <c r="D48" s="69">
        <v>1</v>
      </c>
      <c r="E48" s="69">
        <f>D48</f>
        <v>1</v>
      </c>
    </row>
    <row r="49" spans="1:5" s="62" customFormat="1" ht="32.25" customHeight="1">
      <c r="A49" s="6">
        <v>8</v>
      </c>
      <c r="B49" s="46" t="s">
        <v>435</v>
      </c>
      <c r="C49" s="30" t="s">
        <v>780</v>
      </c>
      <c r="D49" s="69">
        <v>2.5</v>
      </c>
      <c r="E49" s="69">
        <f>D49</f>
        <v>2.5</v>
      </c>
    </row>
    <row r="50" spans="1:5" s="114" customFormat="1" ht="27.75" customHeight="1">
      <c r="A50" s="2" t="s">
        <v>6</v>
      </c>
      <c r="B50" s="1" t="s">
        <v>109</v>
      </c>
      <c r="C50" s="2"/>
      <c r="D50" s="45">
        <f>D51+D84</f>
        <v>89.52</v>
      </c>
      <c r="E50" s="45">
        <f>E51+E84</f>
        <v>81.12</v>
      </c>
    </row>
    <row r="51" spans="1:5" s="68" customFormat="1" ht="27.75" customHeight="1">
      <c r="A51" s="33"/>
      <c r="B51" s="4" t="s">
        <v>908</v>
      </c>
      <c r="C51" s="67"/>
      <c r="D51" s="107">
        <f>SUM(D52:D83)</f>
        <v>68.66</v>
      </c>
      <c r="E51" s="107">
        <f>SUM(E52:E83)</f>
        <v>60.26</v>
      </c>
    </row>
    <row r="52" spans="1:5" ht="27.75" customHeight="1">
      <c r="A52" s="130">
        <v>1</v>
      </c>
      <c r="B52" s="85" t="s">
        <v>444</v>
      </c>
      <c r="C52" s="131" t="s">
        <v>79</v>
      </c>
      <c r="D52" s="29">
        <v>1.49</v>
      </c>
      <c r="E52" s="29">
        <v>1.49</v>
      </c>
    </row>
    <row r="53" spans="1:5" ht="27.75" customHeight="1">
      <c r="A53" s="130">
        <v>2</v>
      </c>
      <c r="B53" s="85" t="s">
        <v>102</v>
      </c>
      <c r="C53" s="131" t="s">
        <v>92</v>
      </c>
      <c r="D53" s="29">
        <v>2</v>
      </c>
      <c r="E53" s="29">
        <v>2</v>
      </c>
    </row>
    <row r="54" spans="1:5" ht="31.5" customHeight="1">
      <c r="A54" s="130">
        <v>3</v>
      </c>
      <c r="B54" s="85" t="s">
        <v>111</v>
      </c>
      <c r="C54" s="131" t="s">
        <v>88</v>
      </c>
      <c r="D54" s="29">
        <v>6.6</v>
      </c>
      <c r="E54" s="29">
        <v>4.47</v>
      </c>
    </row>
    <row r="55" spans="1:5" ht="27.75" customHeight="1">
      <c r="A55" s="130">
        <v>4</v>
      </c>
      <c r="B55" s="85" t="s">
        <v>112</v>
      </c>
      <c r="C55" s="131" t="s">
        <v>88</v>
      </c>
      <c r="D55" s="29">
        <v>4.6</v>
      </c>
      <c r="E55" s="29">
        <v>4.6</v>
      </c>
    </row>
    <row r="56" spans="1:5" ht="27.75" customHeight="1">
      <c r="A56" s="130">
        <v>5</v>
      </c>
      <c r="B56" s="85" t="s">
        <v>113</v>
      </c>
      <c r="C56" s="131" t="s">
        <v>88</v>
      </c>
      <c r="D56" s="29">
        <v>7.8</v>
      </c>
      <c r="E56" s="29">
        <v>7.8</v>
      </c>
    </row>
    <row r="57" spans="1:5" ht="27.75" customHeight="1">
      <c r="A57" s="130">
        <v>6</v>
      </c>
      <c r="B57" s="85" t="s">
        <v>114</v>
      </c>
      <c r="C57" s="131" t="s">
        <v>78</v>
      </c>
      <c r="D57" s="29">
        <v>1.5</v>
      </c>
      <c r="E57" s="29">
        <v>1.5</v>
      </c>
    </row>
    <row r="58" spans="1:5" ht="34.5" customHeight="1">
      <c r="A58" s="130">
        <v>7</v>
      </c>
      <c r="B58" s="85" t="s">
        <v>115</v>
      </c>
      <c r="C58" s="131" t="s">
        <v>72</v>
      </c>
      <c r="D58" s="29">
        <v>1.33</v>
      </c>
      <c r="E58" s="29">
        <v>1.33</v>
      </c>
    </row>
    <row r="59" spans="1:5" ht="27.75" customHeight="1">
      <c r="A59" s="130">
        <v>8</v>
      </c>
      <c r="B59" s="85" t="s">
        <v>87</v>
      </c>
      <c r="C59" s="131" t="s">
        <v>69</v>
      </c>
      <c r="D59" s="29">
        <v>6.6899999999999995</v>
      </c>
      <c r="E59" s="29">
        <v>1.64</v>
      </c>
    </row>
    <row r="60" spans="1:5" ht="27.75" customHeight="1">
      <c r="A60" s="130">
        <v>9</v>
      </c>
      <c r="B60" s="85" t="s">
        <v>65</v>
      </c>
      <c r="C60" s="131" t="s">
        <v>440</v>
      </c>
      <c r="D60" s="29">
        <v>4.05</v>
      </c>
      <c r="E60" s="29">
        <v>4.05</v>
      </c>
    </row>
    <row r="61" spans="1:5" ht="27.75" customHeight="1">
      <c r="A61" s="130">
        <v>10</v>
      </c>
      <c r="B61" s="85" t="s">
        <v>73</v>
      </c>
      <c r="C61" s="131" t="s">
        <v>440</v>
      </c>
      <c r="D61" s="29">
        <v>1.4</v>
      </c>
      <c r="E61" s="29">
        <v>1.4</v>
      </c>
    </row>
    <row r="62" spans="1:5" ht="27.75" customHeight="1">
      <c r="A62" s="130">
        <v>11</v>
      </c>
      <c r="B62" s="85" t="s">
        <v>82</v>
      </c>
      <c r="C62" s="131" t="s">
        <v>78</v>
      </c>
      <c r="D62" s="29">
        <v>0.45</v>
      </c>
      <c r="E62" s="29">
        <v>0.45</v>
      </c>
    </row>
    <row r="63" spans="1:5" ht="27.75" customHeight="1">
      <c r="A63" s="130">
        <v>12</v>
      </c>
      <c r="B63" s="85" t="s">
        <v>937</v>
      </c>
      <c r="C63" s="131" t="s">
        <v>78</v>
      </c>
      <c r="D63" s="29">
        <v>0.74</v>
      </c>
      <c r="E63" s="29">
        <v>0.74</v>
      </c>
    </row>
    <row r="64" spans="1:5" ht="27.75" customHeight="1">
      <c r="A64" s="130">
        <v>13</v>
      </c>
      <c r="B64" s="85" t="s">
        <v>74</v>
      </c>
      <c r="C64" s="132" t="s">
        <v>75</v>
      </c>
      <c r="D64" s="29">
        <v>1.51</v>
      </c>
      <c r="E64" s="29">
        <v>1.4400000000000002</v>
      </c>
    </row>
    <row r="65" spans="1:5" ht="27.75" customHeight="1">
      <c r="A65" s="130">
        <v>14</v>
      </c>
      <c r="B65" s="85" t="s">
        <v>76</v>
      </c>
      <c r="C65" s="131" t="s">
        <v>77</v>
      </c>
      <c r="D65" s="29">
        <v>1</v>
      </c>
      <c r="E65" s="29">
        <v>1</v>
      </c>
    </row>
    <row r="66" spans="1:5" ht="27.75" customHeight="1">
      <c r="A66" s="130">
        <v>15</v>
      </c>
      <c r="B66" s="85" t="s">
        <v>91</v>
      </c>
      <c r="C66" s="131" t="s">
        <v>92</v>
      </c>
      <c r="D66" s="29">
        <v>0.15</v>
      </c>
      <c r="E66" s="29">
        <v>0.15</v>
      </c>
    </row>
    <row r="67" spans="1:5" ht="27.75" customHeight="1">
      <c r="A67" s="130">
        <v>16</v>
      </c>
      <c r="B67" s="85" t="s">
        <v>93</v>
      </c>
      <c r="C67" s="131" t="s">
        <v>92</v>
      </c>
      <c r="D67" s="29">
        <v>0.42</v>
      </c>
      <c r="E67" s="29">
        <v>0.42</v>
      </c>
    </row>
    <row r="68" spans="1:5" ht="27.75" customHeight="1">
      <c r="A68" s="130">
        <v>17</v>
      </c>
      <c r="B68" s="85" t="s">
        <v>94</v>
      </c>
      <c r="C68" s="131" t="s">
        <v>95</v>
      </c>
      <c r="D68" s="29">
        <v>0.33</v>
      </c>
      <c r="E68" s="29">
        <v>0.33</v>
      </c>
    </row>
    <row r="69" spans="1:5" ht="27.75" customHeight="1">
      <c r="A69" s="130">
        <v>18</v>
      </c>
      <c r="B69" s="85" t="s">
        <v>96</v>
      </c>
      <c r="C69" s="131" t="s">
        <v>72</v>
      </c>
      <c r="D69" s="29">
        <v>0.05</v>
      </c>
      <c r="E69" s="29">
        <v>0.05</v>
      </c>
    </row>
    <row r="70" spans="1:5" ht="32.25" customHeight="1">
      <c r="A70" s="130">
        <v>19</v>
      </c>
      <c r="B70" s="85" t="s">
        <v>98</v>
      </c>
      <c r="C70" s="131" t="s">
        <v>99</v>
      </c>
      <c r="D70" s="29">
        <v>0.57</v>
      </c>
      <c r="E70" s="29">
        <v>0.57</v>
      </c>
    </row>
    <row r="71" spans="1:5" ht="32.25" customHeight="1">
      <c r="A71" s="130">
        <v>20</v>
      </c>
      <c r="B71" s="85" t="s">
        <v>100</v>
      </c>
      <c r="C71" s="131" t="s">
        <v>88</v>
      </c>
      <c r="D71" s="29">
        <v>1.74</v>
      </c>
      <c r="E71" s="29">
        <v>1.74</v>
      </c>
    </row>
    <row r="72" spans="1:5" ht="27.75" customHeight="1">
      <c r="A72" s="130">
        <v>21</v>
      </c>
      <c r="B72" s="85" t="s">
        <v>759</v>
      </c>
      <c r="C72" s="131" t="s">
        <v>440</v>
      </c>
      <c r="D72" s="29">
        <v>3.71</v>
      </c>
      <c r="E72" s="29">
        <v>3.71</v>
      </c>
    </row>
    <row r="73" spans="1:5" ht="27.75" customHeight="1">
      <c r="A73" s="130">
        <v>22</v>
      </c>
      <c r="B73" s="60" t="s">
        <v>1095</v>
      </c>
      <c r="C73" s="131" t="s">
        <v>69</v>
      </c>
      <c r="D73" s="131">
        <v>0.49</v>
      </c>
      <c r="E73" s="131">
        <v>0.49</v>
      </c>
    </row>
    <row r="74" spans="1:5" ht="27.75" customHeight="1">
      <c r="A74" s="130">
        <v>23</v>
      </c>
      <c r="B74" s="49" t="s">
        <v>179</v>
      </c>
      <c r="C74" s="131" t="s">
        <v>80</v>
      </c>
      <c r="D74" s="29">
        <v>2.01</v>
      </c>
      <c r="E74" s="29">
        <v>1.89</v>
      </c>
    </row>
    <row r="75" spans="1:5" ht="27.75" customHeight="1">
      <c r="A75" s="130">
        <v>24</v>
      </c>
      <c r="B75" s="49" t="s">
        <v>179</v>
      </c>
      <c r="C75" s="131" t="s">
        <v>81</v>
      </c>
      <c r="D75" s="29">
        <v>1.2</v>
      </c>
      <c r="E75" s="29">
        <v>1.2</v>
      </c>
    </row>
    <row r="76" spans="1:5" ht="27.75" customHeight="1">
      <c r="A76" s="130">
        <v>25</v>
      </c>
      <c r="B76" s="49" t="s">
        <v>179</v>
      </c>
      <c r="C76" s="131" t="s">
        <v>72</v>
      </c>
      <c r="D76" s="29">
        <v>1.8</v>
      </c>
      <c r="E76" s="29">
        <v>1.8</v>
      </c>
    </row>
    <row r="77" spans="1:5" ht="27.75" customHeight="1">
      <c r="A77" s="130">
        <v>26</v>
      </c>
      <c r="B77" s="49" t="s">
        <v>179</v>
      </c>
      <c r="C77" s="131" t="s">
        <v>88</v>
      </c>
      <c r="D77" s="29">
        <v>1.7</v>
      </c>
      <c r="E77" s="29">
        <v>1.7</v>
      </c>
    </row>
    <row r="78" spans="1:5" ht="27.75" customHeight="1">
      <c r="A78" s="130">
        <v>27</v>
      </c>
      <c r="B78" s="49" t="s">
        <v>179</v>
      </c>
      <c r="C78" s="131" t="s">
        <v>80</v>
      </c>
      <c r="D78" s="29">
        <v>3</v>
      </c>
      <c r="E78" s="29">
        <v>3</v>
      </c>
    </row>
    <row r="79" spans="1:5" ht="27.75" customHeight="1">
      <c r="A79" s="130">
        <v>28</v>
      </c>
      <c r="B79" s="49" t="s">
        <v>179</v>
      </c>
      <c r="C79" s="131" t="s">
        <v>89</v>
      </c>
      <c r="D79" s="29">
        <v>3</v>
      </c>
      <c r="E79" s="29">
        <v>3</v>
      </c>
    </row>
    <row r="80" spans="1:5" ht="27.75" customHeight="1">
      <c r="A80" s="130">
        <v>29</v>
      </c>
      <c r="B80" s="49" t="s">
        <v>179</v>
      </c>
      <c r="C80" s="131" t="s">
        <v>90</v>
      </c>
      <c r="D80" s="29">
        <v>0.87</v>
      </c>
      <c r="E80" s="29">
        <v>0.87</v>
      </c>
    </row>
    <row r="81" spans="1:5" ht="27.75" customHeight="1">
      <c r="A81" s="130">
        <v>30</v>
      </c>
      <c r="B81" s="49" t="s">
        <v>179</v>
      </c>
      <c r="C81" s="131" t="s">
        <v>81</v>
      </c>
      <c r="D81" s="29">
        <v>2.22</v>
      </c>
      <c r="E81" s="29">
        <v>2.22</v>
      </c>
    </row>
    <row r="82" spans="1:5" ht="27.75" customHeight="1">
      <c r="A82" s="130">
        <v>31</v>
      </c>
      <c r="B82" s="49" t="s">
        <v>179</v>
      </c>
      <c r="C82" s="131" t="s">
        <v>103</v>
      </c>
      <c r="D82" s="29">
        <v>1.24</v>
      </c>
      <c r="E82" s="29">
        <v>0.21</v>
      </c>
    </row>
    <row r="83" spans="1:5" ht="27.75" customHeight="1">
      <c r="A83" s="130">
        <v>32</v>
      </c>
      <c r="B83" s="49" t="s">
        <v>179</v>
      </c>
      <c r="C83" s="131" t="s">
        <v>108</v>
      </c>
      <c r="D83" s="29">
        <v>3</v>
      </c>
      <c r="E83" s="29">
        <v>3</v>
      </c>
    </row>
    <row r="84" spans="1:5" ht="27.75" customHeight="1">
      <c r="A84" s="6"/>
      <c r="B84" s="4" t="s">
        <v>934</v>
      </c>
      <c r="C84" s="6"/>
      <c r="D84" s="32">
        <f>SUM(D85:D93)</f>
        <v>20.86</v>
      </c>
      <c r="E84" s="32">
        <f>SUM(E85:E93)</f>
        <v>20.86</v>
      </c>
    </row>
    <row r="85" spans="1:5" ht="34.5" customHeight="1">
      <c r="A85" s="6">
        <v>1</v>
      </c>
      <c r="B85" s="12" t="s">
        <v>446</v>
      </c>
      <c r="C85" s="6" t="s">
        <v>89</v>
      </c>
      <c r="D85" s="29">
        <v>0.22</v>
      </c>
      <c r="E85" s="29">
        <v>0.22</v>
      </c>
    </row>
    <row r="86" spans="1:5" ht="27.75" customHeight="1">
      <c r="A86" s="130">
        <v>2</v>
      </c>
      <c r="B86" s="85" t="s">
        <v>101</v>
      </c>
      <c r="C86" s="131" t="s">
        <v>78</v>
      </c>
      <c r="D86" s="29">
        <v>2.8</v>
      </c>
      <c r="E86" s="29">
        <v>2.8</v>
      </c>
    </row>
    <row r="87" spans="1:5" ht="37.5" customHeight="1">
      <c r="A87" s="6">
        <v>3</v>
      </c>
      <c r="B87" s="49" t="s">
        <v>963</v>
      </c>
      <c r="C87" s="131" t="s">
        <v>964</v>
      </c>
      <c r="D87" s="29">
        <v>0.49</v>
      </c>
      <c r="E87" s="29">
        <v>0.49</v>
      </c>
    </row>
    <row r="88" spans="1:5" ht="27.75" customHeight="1">
      <c r="A88" s="130">
        <v>4</v>
      </c>
      <c r="B88" s="85" t="s">
        <v>445</v>
      </c>
      <c r="C88" s="131" t="s">
        <v>72</v>
      </c>
      <c r="D88" s="29">
        <v>2</v>
      </c>
      <c r="E88" s="29">
        <v>2</v>
      </c>
    </row>
    <row r="89" spans="1:5" ht="27.75" customHeight="1">
      <c r="A89" s="6">
        <v>5</v>
      </c>
      <c r="B89" s="12" t="s">
        <v>441</v>
      </c>
      <c r="C89" s="6" t="s">
        <v>440</v>
      </c>
      <c r="D89" s="29">
        <v>1.6</v>
      </c>
      <c r="E89" s="29">
        <v>1.6</v>
      </c>
    </row>
    <row r="90" spans="1:5" ht="27.75" customHeight="1">
      <c r="A90" s="130">
        <v>6</v>
      </c>
      <c r="B90" s="12" t="s">
        <v>953</v>
      </c>
      <c r="C90" s="6" t="s">
        <v>954</v>
      </c>
      <c r="D90" s="42">
        <v>1.4</v>
      </c>
      <c r="E90" s="29">
        <v>1.4</v>
      </c>
    </row>
    <row r="91" spans="1:5" ht="27.75" customHeight="1">
      <c r="A91" s="6">
        <v>7</v>
      </c>
      <c r="B91" s="49" t="s">
        <v>179</v>
      </c>
      <c r="C91" s="6" t="s">
        <v>964</v>
      </c>
      <c r="D91" s="42">
        <v>2.4</v>
      </c>
      <c r="E91" s="42">
        <v>2.4</v>
      </c>
    </row>
    <row r="92" spans="1:5" ht="27.75" customHeight="1">
      <c r="A92" s="130">
        <v>8</v>
      </c>
      <c r="B92" s="49" t="s">
        <v>179</v>
      </c>
      <c r="C92" s="131" t="s">
        <v>92</v>
      </c>
      <c r="D92" s="29">
        <v>1</v>
      </c>
      <c r="E92" s="29">
        <v>1</v>
      </c>
    </row>
    <row r="93" spans="1:5" ht="27.75" customHeight="1">
      <c r="A93" s="130">
        <v>7</v>
      </c>
      <c r="B93" s="49" t="s">
        <v>1358</v>
      </c>
      <c r="C93" s="6" t="s">
        <v>66</v>
      </c>
      <c r="D93" s="42">
        <v>8.95</v>
      </c>
      <c r="E93" s="6">
        <v>8.95</v>
      </c>
    </row>
    <row r="94" spans="1:5" s="114" customFormat="1" ht="27.75" customHeight="1">
      <c r="A94" s="2" t="s">
        <v>110</v>
      </c>
      <c r="B94" s="1" t="s">
        <v>155</v>
      </c>
      <c r="C94" s="2"/>
      <c r="D94" s="45">
        <f>D95+D119</f>
        <v>95.64999999999999</v>
      </c>
      <c r="E94" s="45">
        <f>E95+E119</f>
        <v>84.10000000000001</v>
      </c>
    </row>
    <row r="95" spans="1:5" s="68" customFormat="1" ht="27.75" customHeight="1">
      <c r="A95" s="33"/>
      <c r="B95" s="4" t="s">
        <v>908</v>
      </c>
      <c r="C95" s="67"/>
      <c r="D95" s="107">
        <f>SUM(D96:D118)</f>
        <v>63.67</v>
      </c>
      <c r="E95" s="107">
        <f>SUM(E96:E118)</f>
        <v>54.89000000000001</v>
      </c>
    </row>
    <row r="96" spans="1:24" ht="27.75" customHeight="1">
      <c r="A96" s="6">
        <v>1</v>
      </c>
      <c r="B96" s="12" t="s">
        <v>145</v>
      </c>
      <c r="C96" s="6" t="s">
        <v>466</v>
      </c>
      <c r="D96" s="29">
        <v>7.17</v>
      </c>
      <c r="E96" s="29">
        <v>6.23</v>
      </c>
      <c r="F96" s="57"/>
      <c r="G96" s="57"/>
      <c r="H96" s="57"/>
      <c r="I96" s="57"/>
      <c r="J96" s="57"/>
      <c r="K96" s="57"/>
      <c r="L96" s="57"/>
      <c r="M96" s="57"/>
      <c r="N96" s="57"/>
      <c r="O96" s="57"/>
      <c r="P96" s="57"/>
      <c r="Q96" s="57"/>
      <c r="R96" s="57"/>
      <c r="S96" s="57"/>
      <c r="T96" s="57"/>
      <c r="U96" s="57"/>
      <c r="V96" s="57"/>
      <c r="W96" s="57"/>
      <c r="X96" s="57"/>
    </row>
    <row r="97" spans="1:24" ht="27.75" customHeight="1">
      <c r="A97" s="6">
        <v>2</v>
      </c>
      <c r="B97" s="12" t="s">
        <v>157</v>
      </c>
      <c r="C97" s="6" t="s">
        <v>140</v>
      </c>
      <c r="D97" s="29">
        <v>1.8</v>
      </c>
      <c r="E97" s="29">
        <v>1.7</v>
      </c>
      <c r="F97" s="57"/>
      <c r="G97" s="57"/>
      <c r="H97" s="57"/>
      <c r="I97" s="57"/>
      <c r="J97" s="57"/>
      <c r="K97" s="57"/>
      <c r="L97" s="57"/>
      <c r="M97" s="57"/>
      <c r="N97" s="57"/>
      <c r="O97" s="57"/>
      <c r="P97" s="57"/>
      <c r="Q97" s="57"/>
      <c r="R97" s="57"/>
      <c r="S97" s="57"/>
      <c r="T97" s="57"/>
      <c r="U97" s="57"/>
      <c r="V97" s="57"/>
      <c r="W97" s="57"/>
      <c r="X97" s="57"/>
    </row>
    <row r="98" spans="1:24" ht="27.75" customHeight="1">
      <c r="A98" s="6">
        <v>3</v>
      </c>
      <c r="B98" s="12" t="s">
        <v>117</v>
      </c>
      <c r="C98" s="6" t="s">
        <v>760</v>
      </c>
      <c r="D98" s="29">
        <v>0.87</v>
      </c>
      <c r="E98" s="29">
        <v>0.51</v>
      </c>
      <c r="F98" s="57"/>
      <c r="G98" s="57"/>
      <c r="H98" s="57"/>
      <c r="I98" s="57"/>
      <c r="J98" s="57"/>
      <c r="K98" s="57"/>
      <c r="L98" s="57"/>
      <c r="M98" s="57"/>
      <c r="N98" s="57"/>
      <c r="O98" s="57"/>
      <c r="P98" s="57"/>
      <c r="Q98" s="57"/>
      <c r="R98" s="57"/>
      <c r="S98" s="57"/>
      <c r="T98" s="57"/>
      <c r="U98" s="57"/>
      <c r="V98" s="57"/>
      <c r="W98" s="57"/>
      <c r="X98" s="57"/>
    </row>
    <row r="99" spans="1:24" ht="52.5" customHeight="1">
      <c r="A99" s="6">
        <v>4</v>
      </c>
      <c r="B99" s="12" t="s">
        <v>120</v>
      </c>
      <c r="C99" s="6" t="s">
        <v>121</v>
      </c>
      <c r="D99" s="29">
        <v>6.26</v>
      </c>
      <c r="E99" s="29">
        <v>6</v>
      </c>
      <c r="F99" s="57"/>
      <c r="G99" s="57"/>
      <c r="H99" s="57"/>
      <c r="I99" s="57"/>
      <c r="J99" s="57"/>
      <c r="K99" s="57"/>
      <c r="L99" s="57"/>
      <c r="M99" s="57"/>
      <c r="N99" s="57"/>
      <c r="O99" s="57"/>
      <c r="P99" s="57"/>
      <c r="Q99" s="57"/>
      <c r="R99" s="57"/>
      <c r="S99" s="57"/>
      <c r="T99" s="57"/>
      <c r="U99" s="57"/>
      <c r="V99" s="57"/>
      <c r="W99" s="57"/>
      <c r="X99" s="57"/>
    </row>
    <row r="100" spans="1:24" ht="48" customHeight="1">
      <c r="A100" s="6">
        <v>5</v>
      </c>
      <c r="B100" s="12" t="s">
        <v>761</v>
      </c>
      <c r="C100" s="6" t="s">
        <v>127</v>
      </c>
      <c r="D100" s="29">
        <v>3.5</v>
      </c>
      <c r="E100" s="29">
        <v>3</v>
      </c>
      <c r="F100" s="57"/>
      <c r="G100" s="57"/>
      <c r="H100" s="57"/>
      <c r="I100" s="57"/>
      <c r="J100" s="57"/>
      <c r="K100" s="57"/>
      <c r="L100" s="57"/>
      <c r="M100" s="57"/>
      <c r="N100" s="57"/>
      <c r="O100" s="57"/>
      <c r="P100" s="57"/>
      <c r="Q100" s="57"/>
      <c r="R100" s="57"/>
      <c r="S100" s="57"/>
      <c r="T100" s="57"/>
      <c r="U100" s="57"/>
      <c r="V100" s="57"/>
      <c r="W100" s="57"/>
      <c r="X100" s="57"/>
    </row>
    <row r="101" spans="1:24" ht="27.75" customHeight="1">
      <c r="A101" s="6">
        <v>6</v>
      </c>
      <c r="B101" s="12" t="s">
        <v>128</v>
      </c>
      <c r="C101" s="6" t="s">
        <v>119</v>
      </c>
      <c r="D101" s="29">
        <v>0.01</v>
      </c>
      <c r="E101" s="29">
        <v>0.01</v>
      </c>
      <c r="F101" s="57"/>
      <c r="G101" s="57"/>
      <c r="H101" s="57"/>
      <c r="I101" s="57"/>
      <c r="J101" s="57"/>
      <c r="K101" s="57"/>
      <c r="L101" s="57"/>
      <c r="M101" s="57"/>
      <c r="N101" s="57"/>
      <c r="O101" s="57"/>
      <c r="P101" s="57"/>
      <c r="Q101" s="57"/>
      <c r="R101" s="57"/>
      <c r="S101" s="57"/>
      <c r="T101" s="57"/>
      <c r="U101" s="57"/>
      <c r="V101" s="57"/>
      <c r="W101" s="57"/>
      <c r="X101" s="57"/>
    </row>
    <row r="102" spans="1:24" ht="42" customHeight="1">
      <c r="A102" s="6">
        <v>7</v>
      </c>
      <c r="B102" s="12" t="s">
        <v>129</v>
      </c>
      <c r="C102" s="6" t="s">
        <v>130</v>
      </c>
      <c r="D102" s="29">
        <v>0.12</v>
      </c>
      <c r="E102" s="29">
        <v>0.12</v>
      </c>
      <c r="F102" s="57"/>
      <c r="G102" s="57"/>
      <c r="H102" s="57"/>
      <c r="I102" s="57"/>
      <c r="J102" s="57"/>
      <c r="K102" s="57"/>
      <c r="L102" s="57"/>
      <c r="M102" s="57"/>
      <c r="N102" s="57"/>
      <c r="O102" s="57"/>
      <c r="P102" s="57"/>
      <c r="Q102" s="57"/>
      <c r="R102" s="57"/>
      <c r="S102" s="57"/>
      <c r="T102" s="57"/>
      <c r="U102" s="57"/>
      <c r="V102" s="57"/>
      <c r="W102" s="57"/>
      <c r="X102" s="57"/>
    </row>
    <row r="103" spans="1:24" ht="42" customHeight="1">
      <c r="A103" s="6">
        <v>8</v>
      </c>
      <c r="B103" s="12" t="s">
        <v>131</v>
      </c>
      <c r="C103" s="6" t="s">
        <v>132</v>
      </c>
      <c r="D103" s="29">
        <v>0.03</v>
      </c>
      <c r="E103" s="29">
        <v>0.03</v>
      </c>
      <c r="F103" s="57"/>
      <c r="G103" s="57"/>
      <c r="H103" s="57"/>
      <c r="I103" s="57"/>
      <c r="J103" s="57"/>
      <c r="K103" s="57"/>
      <c r="L103" s="57"/>
      <c r="M103" s="57"/>
      <c r="N103" s="57"/>
      <c r="O103" s="57"/>
      <c r="P103" s="57"/>
      <c r="Q103" s="57"/>
      <c r="R103" s="57"/>
      <c r="S103" s="57"/>
      <c r="T103" s="57"/>
      <c r="U103" s="57"/>
      <c r="V103" s="57"/>
      <c r="W103" s="57"/>
      <c r="X103" s="57"/>
    </row>
    <row r="104" spans="1:24" ht="27.75" customHeight="1">
      <c r="A104" s="6">
        <v>9</v>
      </c>
      <c r="B104" s="12" t="s">
        <v>762</v>
      </c>
      <c r="C104" s="6" t="s">
        <v>136</v>
      </c>
      <c r="D104" s="29">
        <v>5</v>
      </c>
      <c r="E104" s="29">
        <v>5</v>
      </c>
      <c r="F104" s="57"/>
      <c r="G104" s="57"/>
      <c r="H104" s="57"/>
      <c r="I104" s="57"/>
      <c r="J104" s="57"/>
      <c r="K104" s="57"/>
      <c r="L104" s="57"/>
      <c r="M104" s="57"/>
      <c r="N104" s="57"/>
      <c r="O104" s="57"/>
      <c r="P104" s="57"/>
      <c r="Q104" s="57"/>
      <c r="R104" s="57"/>
      <c r="S104" s="57"/>
      <c r="T104" s="57"/>
      <c r="U104" s="57"/>
      <c r="V104" s="57"/>
      <c r="W104" s="57"/>
      <c r="X104" s="57"/>
    </row>
    <row r="105" spans="1:24" ht="27.75" customHeight="1">
      <c r="A105" s="6">
        <v>10</v>
      </c>
      <c r="B105" s="85" t="s">
        <v>179</v>
      </c>
      <c r="C105" s="6" t="s">
        <v>137</v>
      </c>
      <c r="D105" s="29">
        <v>1.5</v>
      </c>
      <c r="E105" s="29">
        <v>1.5</v>
      </c>
      <c r="F105" s="57"/>
      <c r="G105" s="57"/>
      <c r="H105" s="57"/>
      <c r="I105" s="57"/>
      <c r="J105" s="57"/>
      <c r="K105" s="57"/>
      <c r="L105" s="57"/>
      <c r="M105" s="57"/>
      <c r="N105" s="57"/>
      <c r="O105" s="57"/>
      <c r="P105" s="57"/>
      <c r="Q105" s="57"/>
      <c r="R105" s="57"/>
      <c r="S105" s="57"/>
      <c r="T105" s="57"/>
      <c r="U105" s="57"/>
      <c r="V105" s="57"/>
      <c r="W105" s="57"/>
      <c r="X105" s="57"/>
    </row>
    <row r="106" spans="1:24" ht="27.75" customHeight="1">
      <c r="A106" s="6">
        <v>11</v>
      </c>
      <c r="B106" s="85" t="s">
        <v>179</v>
      </c>
      <c r="C106" s="6" t="s">
        <v>134</v>
      </c>
      <c r="D106" s="29">
        <v>1.06</v>
      </c>
      <c r="E106" s="29">
        <v>1.06</v>
      </c>
      <c r="F106" s="57"/>
      <c r="G106" s="57"/>
      <c r="H106" s="57"/>
      <c r="I106" s="57"/>
      <c r="J106" s="57"/>
      <c r="K106" s="57"/>
      <c r="L106" s="57"/>
      <c r="M106" s="57"/>
      <c r="N106" s="57"/>
      <c r="O106" s="57"/>
      <c r="P106" s="57"/>
      <c r="Q106" s="57"/>
      <c r="R106" s="57"/>
      <c r="S106" s="57"/>
      <c r="T106" s="57"/>
      <c r="U106" s="57"/>
      <c r="V106" s="57"/>
      <c r="W106" s="57"/>
      <c r="X106" s="57"/>
    </row>
    <row r="107" spans="1:24" ht="27.75" customHeight="1">
      <c r="A107" s="6">
        <v>12</v>
      </c>
      <c r="B107" s="85" t="s">
        <v>179</v>
      </c>
      <c r="C107" s="6" t="s">
        <v>138</v>
      </c>
      <c r="D107" s="29">
        <v>1.37</v>
      </c>
      <c r="E107" s="29">
        <v>1.04</v>
      </c>
      <c r="F107" s="57"/>
      <c r="G107" s="57"/>
      <c r="H107" s="57"/>
      <c r="I107" s="57"/>
      <c r="J107" s="57"/>
      <c r="K107" s="57"/>
      <c r="L107" s="57"/>
      <c r="M107" s="57"/>
      <c r="N107" s="57"/>
      <c r="O107" s="57"/>
      <c r="P107" s="57"/>
      <c r="Q107" s="57"/>
      <c r="R107" s="57"/>
      <c r="S107" s="57"/>
      <c r="T107" s="57"/>
      <c r="U107" s="57"/>
      <c r="V107" s="57"/>
      <c r="W107" s="57"/>
      <c r="X107" s="57"/>
    </row>
    <row r="108" spans="1:24" ht="27.75" customHeight="1">
      <c r="A108" s="6">
        <v>13</v>
      </c>
      <c r="B108" s="85" t="s">
        <v>179</v>
      </c>
      <c r="C108" s="6" t="s">
        <v>139</v>
      </c>
      <c r="D108" s="29">
        <v>6.41</v>
      </c>
      <c r="E108" s="29">
        <v>4.11</v>
      </c>
      <c r="F108" s="57"/>
      <c r="G108" s="57"/>
      <c r="H108" s="57"/>
      <c r="I108" s="57"/>
      <c r="J108" s="57"/>
      <c r="K108" s="57"/>
      <c r="L108" s="57"/>
      <c r="M108" s="57"/>
      <c r="N108" s="57"/>
      <c r="O108" s="57"/>
      <c r="P108" s="57"/>
      <c r="Q108" s="57"/>
      <c r="R108" s="57"/>
      <c r="S108" s="57"/>
      <c r="T108" s="57"/>
      <c r="U108" s="57"/>
      <c r="V108" s="57"/>
      <c r="W108" s="57"/>
      <c r="X108" s="57"/>
    </row>
    <row r="109" spans="1:24" ht="27.75" customHeight="1">
      <c r="A109" s="6">
        <v>14</v>
      </c>
      <c r="B109" s="85" t="s">
        <v>179</v>
      </c>
      <c r="C109" s="6" t="s">
        <v>118</v>
      </c>
      <c r="D109" s="29">
        <v>6.33</v>
      </c>
      <c r="E109" s="29">
        <v>5.62</v>
      </c>
      <c r="F109" s="57"/>
      <c r="G109" s="57"/>
      <c r="H109" s="57"/>
      <c r="I109" s="57"/>
      <c r="J109" s="57"/>
      <c r="K109" s="57"/>
      <c r="L109" s="57"/>
      <c r="M109" s="57"/>
      <c r="N109" s="57"/>
      <c r="O109" s="57"/>
      <c r="P109" s="57"/>
      <c r="Q109" s="57"/>
      <c r="R109" s="57"/>
      <c r="S109" s="57"/>
      <c r="T109" s="57"/>
      <c r="U109" s="57"/>
      <c r="V109" s="57"/>
      <c r="W109" s="57"/>
      <c r="X109" s="57"/>
    </row>
    <row r="110" spans="1:24" ht="27.75" customHeight="1">
      <c r="A110" s="6">
        <v>15</v>
      </c>
      <c r="B110" s="85" t="s">
        <v>179</v>
      </c>
      <c r="C110" s="6" t="s">
        <v>140</v>
      </c>
      <c r="D110" s="29">
        <v>1.4400000000000002</v>
      </c>
      <c r="E110" s="29">
        <v>0.9</v>
      </c>
      <c r="F110" s="57"/>
      <c r="G110" s="57"/>
      <c r="H110" s="57"/>
      <c r="I110" s="57"/>
      <c r="J110" s="57"/>
      <c r="K110" s="57"/>
      <c r="L110" s="57"/>
      <c r="M110" s="57"/>
      <c r="N110" s="57"/>
      <c r="O110" s="57"/>
      <c r="P110" s="57"/>
      <c r="Q110" s="57"/>
      <c r="R110" s="57"/>
      <c r="S110" s="57"/>
      <c r="T110" s="57"/>
      <c r="U110" s="57"/>
      <c r="V110" s="57"/>
      <c r="W110" s="57"/>
      <c r="X110" s="57"/>
    </row>
    <row r="111" spans="1:24" ht="27.75" customHeight="1">
      <c r="A111" s="6">
        <v>16</v>
      </c>
      <c r="B111" s="85" t="s">
        <v>179</v>
      </c>
      <c r="C111" s="6" t="s">
        <v>141</v>
      </c>
      <c r="D111" s="29">
        <v>2.88</v>
      </c>
      <c r="E111" s="29">
        <v>2.81</v>
      </c>
      <c r="F111" s="57"/>
      <c r="G111" s="57"/>
      <c r="H111" s="57"/>
      <c r="I111" s="57"/>
      <c r="J111" s="57"/>
      <c r="K111" s="57"/>
      <c r="L111" s="57"/>
      <c r="M111" s="57"/>
      <c r="N111" s="57"/>
      <c r="O111" s="57"/>
      <c r="P111" s="57"/>
      <c r="Q111" s="57"/>
      <c r="R111" s="57"/>
      <c r="S111" s="57"/>
      <c r="T111" s="57"/>
      <c r="U111" s="57"/>
      <c r="V111" s="57"/>
      <c r="W111" s="57"/>
      <c r="X111" s="57"/>
    </row>
    <row r="112" spans="1:24" ht="27.75" customHeight="1">
      <c r="A112" s="6">
        <v>17</v>
      </c>
      <c r="B112" s="85" t="s">
        <v>179</v>
      </c>
      <c r="C112" s="6" t="s">
        <v>142</v>
      </c>
      <c r="D112" s="29">
        <v>1.5899999999999999</v>
      </c>
      <c r="E112" s="29">
        <v>1.17</v>
      </c>
      <c r="F112" s="57"/>
      <c r="G112" s="57"/>
      <c r="H112" s="57"/>
      <c r="I112" s="57"/>
      <c r="J112" s="57"/>
      <c r="K112" s="57"/>
      <c r="L112" s="57"/>
      <c r="M112" s="57"/>
      <c r="N112" s="57"/>
      <c r="O112" s="57"/>
      <c r="P112" s="57"/>
      <c r="Q112" s="57"/>
      <c r="R112" s="57"/>
      <c r="S112" s="57"/>
      <c r="T112" s="57"/>
      <c r="U112" s="57"/>
      <c r="V112" s="57"/>
      <c r="W112" s="57"/>
      <c r="X112" s="57"/>
    </row>
    <row r="113" spans="1:24" ht="27.75" customHeight="1">
      <c r="A113" s="6">
        <v>18</v>
      </c>
      <c r="B113" s="85" t="s">
        <v>179</v>
      </c>
      <c r="C113" s="6" t="s">
        <v>136</v>
      </c>
      <c r="D113" s="29">
        <v>1.75</v>
      </c>
      <c r="E113" s="29">
        <v>1.68</v>
      </c>
      <c r="F113" s="57"/>
      <c r="G113" s="57"/>
      <c r="H113" s="57"/>
      <c r="I113" s="57"/>
      <c r="J113" s="57"/>
      <c r="K113" s="57"/>
      <c r="L113" s="57"/>
      <c r="M113" s="57"/>
      <c r="N113" s="57"/>
      <c r="O113" s="57"/>
      <c r="P113" s="57"/>
      <c r="Q113" s="57"/>
      <c r="R113" s="57"/>
      <c r="S113" s="57"/>
      <c r="T113" s="57"/>
      <c r="U113" s="57"/>
      <c r="V113" s="57"/>
      <c r="W113" s="57"/>
      <c r="X113" s="57"/>
    </row>
    <row r="114" spans="1:24" ht="27.75" customHeight="1">
      <c r="A114" s="6">
        <v>19</v>
      </c>
      <c r="B114" s="85" t="s">
        <v>179</v>
      </c>
      <c r="C114" s="6" t="s">
        <v>133</v>
      </c>
      <c r="D114" s="29">
        <v>0.17</v>
      </c>
      <c r="E114" s="29">
        <v>0.17</v>
      </c>
      <c r="F114" s="57"/>
      <c r="G114" s="57"/>
      <c r="H114" s="57"/>
      <c r="I114" s="57"/>
      <c r="J114" s="57"/>
      <c r="K114" s="57"/>
      <c r="L114" s="57"/>
      <c r="M114" s="57"/>
      <c r="N114" s="57"/>
      <c r="O114" s="57"/>
      <c r="P114" s="57"/>
      <c r="Q114" s="57"/>
      <c r="R114" s="57"/>
      <c r="S114" s="57"/>
      <c r="T114" s="57"/>
      <c r="U114" s="57"/>
      <c r="V114" s="57"/>
      <c r="W114" s="57"/>
      <c r="X114" s="57"/>
    </row>
    <row r="115" spans="1:24" ht="27.75" customHeight="1">
      <c r="A115" s="6">
        <v>20</v>
      </c>
      <c r="B115" s="85" t="s">
        <v>179</v>
      </c>
      <c r="C115" s="6" t="s">
        <v>125</v>
      </c>
      <c r="D115" s="29">
        <v>2.06</v>
      </c>
      <c r="E115" s="29">
        <v>1.85</v>
      </c>
      <c r="F115" s="57"/>
      <c r="G115" s="57"/>
      <c r="H115" s="57"/>
      <c r="I115" s="57"/>
      <c r="J115" s="57"/>
      <c r="K115" s="57"/>
      <c r="L115" s="57"/>
      <c r="M115" s="57"/>
      <c r="N115" s="57"/>
      <c r="O115" s="57"/>
      <c r="P115" s="57"/>
      <c r="Q115" s="57"/>
      <c r="R115" s="57"/>
      <c r="S115" s="57"/>
      <c r="T115" s="57"/>
      <c r="U115" s="57"/>
      <c r="V115" s="57"/>
      <c r="W115" s="57"/>
      <c r="X115" s="57"/>
    </row>
    <row r="116" spans="1:24" ht="36" customHeight="1">
      <c r="A116" s="6">
        <v>21</v>
      </c>
      <c r="B116" s="85" t="s">
        <v>942</v>
      </c>
      <c r="C116" s="6" t="s">
        <v>119</v>
      </c>
      <c r="D116" s="29">
        <v>4.8</v>
      </c>
      <c r="E116" s="29">
        <v>4.45</v>
      </c>
      <c r="F116" s="57"/>
      <c r="G116" s="57"/>
      <c r="H116" s="57"/>
      <c r="I116" s="57"/>
      <c r="J116" s="57"/>
      <c r="K116" s="57"/>
      <c r="L116" s="57"/>
      <c r="M116" s="57"/>
      <c r="N116" s="57"/>
      <c r="O116" s="57"/>
      <c r="P116" s="57"/>
      <c r="Q116" s="57"/>
      <c r="R116" s="57"/>
      <c r="S116" s="57"/>
      <c r="T116" s="57"/>
      <c r="U116" s="57"/>
      <c r="V116" s="57"/>
      <c r="W116" s="57"/>
      <c r="X116" s="57"/>
    </row>
    <row r="117" spans="1:24" ht="37.5" customHeight="1">
      <c r="A117" s="6">
        <v>22</v>
      </c>
      <c r="B117" s="85" t="s">
        <v>943</v>
      </c>
      <c r="C117" s="6" t="s">
        <v>119</v>
      </c>
      <c r="D117" s="29">
        <v>4.8</v>
      </c>
      <c r="E117" s="29">
        <v>4.44</v>
      </c>
      <c r="F117" s="57"/>
      <c r="G117" s="57"/>
      <c r="H117" s="57"/>
      <c r="I117" s="57"/>
      <c r="J117" s="57"/>
      <c r="K117" s="57"/>
      <c r="L117" s="57"/>
      <c r="M117" s="57"/>
      <c r="N117" s="57"/>
      <c r="O117" s="57"/>
      <c r="P117" s="57"/>
      <c r="Q117" s="57"/>
      <c r="R117" s="57"/>
      <c r="S117" s="57"/>
      <c r="T117" s="57"/>
      <c r="U117" s="57"/>
      <c r="V117" s="57"/>
      <c r="W117" s="57"/>
      <c r="X117" s="57"/>
    </row>
    <row r="118" spans="1:24" ht="27.75" customHeight="1">
      <c r="A118" s="6">
        <v>23</v>
      </c>
      <c r="B118" s="85" t="s">
        <v>179</v>
      </c>
      <c r="C118" s="6" t="s">
        <v>119</v>
      </c>
      <c r="D118" s="29">
        <v>2.7499999999999996</v>
      </c>
      <c r="E118" s="29">
        <v>1.49</v>
      </c>
      <c r="F118" s="57"/>
      <c r="G118" s="57"/>
      <c r="H118" s="57"/>
      <c r="I118" s="57"/>
      <c r="J118" s="57"/>
      <c r="K118" s="57"/>
      <c r="L118" s="57"/>
      <c r="M118" s="57"/>
      <c r="N118" s="57"/>
      <c r="O118" s="57"/>
      <c r="P118" s="57"/>
      <c r="Q118" s="57"/>
      <c r="R118" s="57"/>
      <c r="S118" s="57"/>
      <c r="T118" s="57"/>
      <c r="U118" s="57"/>
      <c r="V118" s="57"/>
      <c r="W118" s="57"/>
      <c r="X118" s="57"/>
    </row>
    <row r="119" spans="1:5" ht="27.75" customHeight="1">
      <c r="A119" s="6"/>
      <c r="B119" s="4" t="s">
        <v>934</v>
      </c>
      <c r="C119" s="6"/>
      <c r="D119" s="32">
        <f>SUM(D120:D132)</f>
        <v>31.979999999999993</v>
      </c>
      <c r="E119" s="32">
        <f>SUM(E120:E132)</f>
        <v>29.21</v>
      </c>
    </row>
    <row r="120" spans="1:24" ht="27.75" customHeight="1">
      <c r="A120" s="6">
        <v>1</v>
      </c>
      <c r="B120" s="12" t="s">
        <v>1332</v>
      </c>
      <c r="C120" s="6" t="s">
        <v>139</v>
      </c>
      <c r="D120" s="29">
        <v>3.03</v>
      </c>
      <c r="E120" s="29">
        <v>2.73</v>
      </c>
      <c r="F120" s="61"/>
      <c r="G120" s="61"/>
      <c r="H120" s="61"/>
      <c r="I120" s="61"/>
      <c r="J120" s="61"/>
      <c r="K120" s="61"/>
      <c r="L120" s="61"/>
      <c r="M120" s="61"/>
      <c r="N120" s="61"/>
      <c r="O120" s="61"/>
      <c r="P120" s="61"/>
      <c r="Q120" s="61"/>
      <c r="R120" s="61"/>
      <c r="S120" s="61"/>
      <c r="T120" s="61"/>
      <c r="U120" s="57"/>
      <c r="V120" s="61"/>
      <c r="W120" s="61"/>
      <c r="X120" s="61"/>
    </row>
    <row r="121" spans="1:24" ht="27.75" customHeight="1">
      <c r="A121" s="6">
        <v>2</v>
      </c>
      <c r="B121" s="12" t="s">
        <v>146</v>
      </c>
      <c r="C121" s="6" t="s">
        <v>118</v>
      </c>
      <c r="D121" s="29">
        <v>0.14</v>
      </c>
      <c r="E121" s="29">
        <v>0.14</v>
      </c>
      <c r="F121" s="57"/>
      <c r="G121" s="57"/>
      <c r="H121" s="57"/>
      <c r="I121" s="57"/>
      <c r="J121" s="57"/>
      <c r="K121" s="57"/>
      <c r="L121" s="57"/>
      <c r="M121" s="57"/>
      <c r="N121" s="57"/>
      <c r="O121" s="57"/>
      <c r="P121" s="57"/>
      <c r="Q121" s="57"/>
      <c r="R121" s="57"/>
      <c r="S121" s="57"/>
      <c r="T121" s="57"/>
      <c r="U121" s="57"/>
      <c r="V121" s="57"/>
      <c r="W121" s="57"/>
      <c r="X121" s="57"/>
    </row>
    <row r="122" spans="1:24" ht="32.25" customHeight="1">
      <c r="A122" s="6">
        <v>3</v>
      </c>
      <c r="B122" s="12" t="s">
        <v>147</v>
      </c>
      <c r="C122" s="6" t="s">
        <v>1302</v>
      </c>
      <c r="D122" s="29">
        <v>0.5</v>
      </c>
      <c r="E122" s="29">
        <v>0.5</v>
      </c>
      <c r="F122" s="57"/>
      <c r="G122" s="57"/>
      <c r="H122" s="57"/>
      <c r="I122" s="57"/>
      <c r="J122" s="57"/>
      <c r="K122" s="57"/>
      <c r="L122" s="57"/>
      <c r="M122" s="57"/>
      <c r="N122" s="57"/>
      <c r="O122" s="57"/>
      <c r="P122" s="57"/>
      <c r="Q122" s="57"/>
      <c r="R122" s="57"/>
      <c r="S122" s="57"/>
      <c r="T122" s="57"/>
      <c r="U122" s="57"/>
      <c r="V122" s="57"/>
      <c r="W122" s="57"/>
      <c r="X122" s="57"/>
    </row>
    <row r="123" spans="1:24" ht="37.5" customHeight="1">
      <c r="A123" s="6">
        <v>4</v>
      </c>
      <c r="B123" s="12" t="s">
        <v>148</v>
      </c>
      <c r="C123" s="6" t="s">
        <v>1301</v>
      </c>
      <c r="D123" s="29">
        <v>0.5</v>
      </c>
      <c r="E123" s="29">
        <v>0.5</v>
      </c>
      <c r="F123" s="57"/>
      <c r="G123" s="57"/>
      <c r="H123" s="57"/>
      <c r="I123" s="57"/>
      <c r="J123" s="57"/>
      <c r="K123" s="57"/>
      <c r="L123" s="57"/>
      <c r="M123" s="57"/>
      <c r="N123" s="57"/>
      <c r="O123" s="57"/>
      <c r="P123" s="57"/>
      <c r="Q123" s="57"/>
      <c r="R123" s="57"/>
      <c r="S123" s="57"/>
      <c r="T123" s="57"/>
      <c r="U123" s="57"/>
      <c r="V123" s="57"/>
      <c r="W123" s="57"/>
      <c r="X123" s="57"/>
    </row>
    <row r="124" spans="1:24" ht="27.75" customHeight="1">
      <c r="A124" s="6">
        <v>5</v>
      </c>
      <c r="B124" s="12" t="s">
        <v>149</v>
      </c>
      <c r="C124" s="6" t="s">
        <v>141</v>
      </c>
      <c r="D124" s="29">
        <v>0.1</v>
      </c>
      <c r="E124" s="29">
        <v>0.1</v>
      </c>
      <c r="F124" s="57"/>
      <c r="G124" s="57"/>
      <c r="H124" s="57"/>
      <c r="I124" s="57"/>
      <c r="J124" s="57"/>
      <c r="K124" s="57"/>
      <c r="L124" s="57"/>
      <c r="M124" s="57"/>
      <c r="N124" s="57"/>
      <c r="O124" s="57"/>
      <c r="P124" s="57"/>
      <c r="Q124" s="57"/>
      <c r="R124" s="57"/>
      <c r="S124" s="57"/>
      <c r="T124" s="57"/>
      <c r="U124" s="57"/>
      <c r="V124" s="57"/>
      <c r="W124" s="57"/>
      <c r="X124" s="57"/>
    </row>
    <row r="125" spans="1:24" ht="38.25" customHeight="1">
      <c r="A125" s="6">
        <v>6</v>
      </c>
      <c r="B125" s="12" t="s">
        <v>150</v>
      </c>
      <c r="C125" s="6" t="s">
        <v>1300</v>
      </c>
      <c r="D125" s="29">
        <v>12</v>
      </c>
      <c r="E125" s="29">
        <v>9.8</v>
      </c>
      <c r="F125" s="57"/>
      <c r="G125" s="57"/>
      <c r="H125" s="57"/>
      <c r="I125" s="57"/>
      <c r="J125" s="57"/>
      <c r="K125" s="57"/>
      <c r="L125" s="57"/>
      <c r="M125" s="57"/>
      <c r="N125" s="57"/>
      <c r="O125" s="57"/>
      <c r="P125" s="57"/>
      <c r="Q125" s="57"/>
      <c r="R125" s="57"/>
      <c r="S125" s="57"/>
      <c r="T125" s="57"/>
      <c r="U125" s="57"/>
      <c r="V125" s="57"/>
      <c r="W125" s="57"/>
      <c r="X125" s="57"/>
    </row>
    <row r="126" spans="1:24" ht="27.75" customHeight="1">
      <c r="A126" s="6">
        <v>7</v>
      </c>
      <c r="B126" s="12" t="s">
        <v>154</v>
      </c>
      <c r="C126" s="6" t="s">
        <v>139</v>
      </c>
      <c r="D126" s="29">
        <v>0.29</v>
      </c>
      <c r="E126" s="29">
        <v>0.29</v>
      </c>
      <c r="F126" s="61"/>
      <c r="G126" s="61"/>
      <c r="H126" s="61"/>
      <c r="I126" s="61"/>
      <c r="J126" s="61"/>
      <c r="K126" s="61"/>
      <c r="L126" s="61"/>
      <c r="M126" s="61"/>
      <c r="N126" s="61"/>
      <c r="O126" s="61"/>
      <c r="P126" s="61"/>
      <c r="Q126" s="61"/>
      <c r="R126" s="61"/>
      <c r="S126" s="61"/>
      <c r="T126" s="61"/>
      <c r="U126" s="57"/>
      <c r="V126" s="61"/>
      <c r="W126" s="61"/>
      <c r="X126" s="61"/>
    </row>
    <row r="127" spans="1:5" ht="27.75" customHeight="1">
      <c r="A127" s="6">
        <v>8</v>
      </c>
      <c r="B127" s="12" t="s">
        <v>940</v>
      </c>
      <c r="C127" s="6" t="s">
        <v>941</v>
      </c>
      <c r="D127" s="42">
        <v>1.29</v>
      </c>
      <c r="E127" s="6">
        <v>1.29</v>
      </c>
    </row>
    <row r="128" spans="1:5" ht="27.75" customHeight="1">
      <c r="A128" s="6">
        <v>9</v>
      </c>
      <c r="B128" s="12" t="s">
        <v>945</v>
      </c>
      <c r="C128" s="6" t="s">
        <v>119</v>
      </c>
      <c r="D128" s="42">
        <v>0.2</v>
      </c>
      <c r="E128" s="42">
        <v>0.2</v>
      </c>
    </row>
    <row r="129" spans="1:5" ht="27.75" customHeight="1">
      <c r="A129" s="6">
        <v>10</v>
      </c>
      <c r="B129" s="60" t="s">
        <v>179</v>
      </c>
      <c r="C129" s="6" t="s">
        <v>140</v>
      </c>
      <c r="D129" s="42">
        <v>4.9</v>
      </c>
      <c r="E129" s="42">
        <v>4.9</v>
      </c>
    </row>
    <row r="130" spans="1:5" ht="27.75" customHeight="1">
      <c r="A130" s="6">
        <v>11</v>
      </c>
      <c r="B130" s="60" t="s">
        <v>179</v>
      </c>
      <c r="C130" s="6" t="s">
        <v>137</v>
      </c>
      <c r="D130" s="42">
        <v>4.9</v>
      </c>
      <c r="E130" s="42">
        <v>4.9</v>
      </c>
    </row>
    <row r="131" spans="1:24" ht="27.75" customHeight="1">
      <c r="A131" s="6">
        <v>12</v>
      </c>
      <c r="B131" s="85" t="s">
        <v>179</v>
      </c>
      <c r="C131" s="6" t="s">
        <v>144</v>
      </c>
      <c r="D131" s="29">
        <v>4.05</v>
      </c>
      <c r="E131" s="29">
        <v>3.78</v>
      </c>
      <c r="F131" s="61"/>
      <c r="G131" s="61"/>
      <c r="H131" s="61"/>
      <c r="I131" s="61"/>
      <c r="J131" s="61"/>
      <c r="K131" s="61"/>
      <c r="L131" s="61"/>
      <c r="M131" s="61"/>
      <c r="N131" s="61"/>
      <c r="O131" s="61"/>
      <c r="P131" s="61"/>
      <c r="Q131" s="61"/>
      <c r="R131" s="61"/>
      <c r="S131" s="61"/>
      <c r="T131" s="61"/>
      <c r="U131" s="57"/>
      <c r="V131" s="61"/>
      <c r="W131" s="61"/>
      <c r="X131" s="61"/>
    </row>
    <row r="132" spans="1:24" ht="27.75" customHeight="1">
      <c r="A132" s="6">
        <v>13</v>
      </c>
      <c r="B132" s="12" t="s">
        <v>158</v>
      </c>
      <c r="C132" s="6" t="s">
        <v>133</v>
      </c>
      <c r="D132" s="29">
        <v>0.08</v>
      </c>
      <c r="E132" s="29">
        <v>0.08</v>
      </c>
      <c r="F132" s="61"/>
      <c r="G132" s="61"/>
      <c r="H132" s="61"/>
      <c r="I132" s="61"/>
      <c r="J132" s="61"/>
      <c r="K132" s="61"/>
      <c r="L132" s="61"/>
      <c r="M132" s="61"/>
      <c r="N132" s="61"/>
      <c r="O132" s="61"/>
      <c r="P132" s="61"/>
      <c r="Q132" s="61"/>
      <c r="R132" s="61"/>
      <c r="S132" s="61"/>
      <c r="T132" s="61"/>
      <c r="U132" s="57"/>
      <c r="V132" s="61"/>
      <c r="W132" s="61"/>
      <c r="X132" s="61"/>
    </row>
    <row r="133" spans="1:5" s="114" customFormat="1" ht="27.75" customHeight="1">
      <c r="A133" s="2" t="s">
        <v>156</v>
      </c>
      <c r="B133" s="1" t="s">
        <v>159</v>
      </c>
      <c r="C133" s="2"/>
      <c r="D133" s="45">
        <f>D163+D134</f>
        <v>143.63</v>
      </c>
      <c r="E133" s="45">
        <f>E163+E134</f>
        <v>119.28999999999999</v>
      </c>
    </row>
    <row r="134" spans="1:5" s="68" customFormat="1" ht="27.75" customHeight="1">
      <c r="A134" s="33"/>
      <c r="B134" s="4" t="s">
        <v>908</v>
      </c>
      <c r="C134" s="67"/>
      <c r="D134" s="107">
        <f>SUM(D135:D162)</f>
        <v>77.89</v>
      </c>
      <c r="E134" s="107">
        <f>SUM(E135:E162)</f>
        <v>63.57000000000001</v>
      </c>
    </row>
    <row r="135" spans="1:23" ht="27.75" customHeight="1">
      <c r="A135" s="6">
        <v>1</v>
      </c>
      <c r="B135" s="12" t="s">
        <v>161</v>
      </c>
      <c r="C135" s="29" t="s">
        <v>569</v>
      </c>
      <c r="D135" s="29">
        <v>0.6</v>
      </c>
      <c r="E135" s="29">
        <v>0.57</v>
      </c>
      <c r="F135" s="61"/>
      <c r="G135" s="61"/>
      <c r="H135" s="61"/>
      <c r="I135" s="61"/>
      <c r="J135" s="61"/>
      <c r="K135" s="61"/>
      <c r="L135" s="61"/>
      <c r="M135" s="61"/>
      <c r="N135" s="61"/>
      <c r="O135" s="61"/>
      <c r="P135" s="61"/>
      <c r="Q135" s="61"/>
      <c r="R135" s="61"/>
      <c r="S135" s="61"/>
      <c r="T135" s="57"/>
      <c r="U135" s="61"/>
      <c r="V135" s="61"/>
      <c r="W135" s="61"/>
    </row>
    <row r="136" spans="1:23" ht="27.75" customHeight="1">
      <c r="A136" s="6">
        <v>2</v>
      </c>
      <c r="B136" s="12" t="s">
        <v>162</v>
      </c>
      <c r="C136" s="6" t="s">
        <v>790</v>
      </c>
      <c r="D136" s="29">
        <v>1.7</v>
      </c>
      <c r="E136" s="29">
        <v>1.7</v>
      </c>
      <c r="F136" s="61"/>
      <c r="G136" s="61"/>
      <c r="H136" s="61"/>
      <c r="I136" s="61"/>
      <c r="J136" s="61"/>
      <c r="K136" s="61"/>
      <c r="L136" s="61"/>
      <c r="M136" s="61"/>
      <c r="N136" s="61"/>
      <c r="O136" s="61"/>
      <c r="P136" s="61"/>
      <c r="Q136" s="61"/>
      <c r="R136" s="61"/>
      <c r="S136" s="61"/>
      <c r="T136" s="57"/>
      <c r="U136" s="61"/>
      <c r="V136" s="61"/>
      <c r="W136" s="61"/>
    </row>
    <row r="137" spans="1:23" ht="27.75" customHeight="1">
      <c r="A137" s="6">
        <v>3</v>
      </c>
      <c r="B137" s="12" t="s">
        <v>323</v>
      </c>
      <c r="C137" s="6" t="s">
        <v>569</v>
      </c>
      <c r="D137" s="29">
        <v>4.99</v>
      </c>
      <c r="E137" s="29">
        <v>4.99</v>
      </c>
      <c r="F137" s="61"/>
      <c r="G137" s="61"/>
      <c r="H137" s="61"/>
      <c r="I137" s="61"/>
      <c r="J137" s="61"/>
      <c r="K137" s="61"/>
      <c r="L137" s="61"/>
      <c r="M137" s="61"/>
      <c r="N137" s="61"/>
      <c r="O137" s="61"/>
      <c r="P137" s="61"/>
      <c r="Q137" s="61"/>
      <c r="R137" s="61"/>
      <c r="S137" s="61"/>
      <c r="T137" s="57"/>
      <c r="U137" s="61"/>
      <c r="V137" s="61"/>
      <c r="W137" s="61"/>
    </row>
    <row r="138" spans="1:23" ht="51.75" customHeight="1">
      <c r="A138" s="6">
        <v>4</v>
      </c>
      <c r="B138" s="12" t="s">
        <v>163</v>
      </c>
      <c r="C138" s="6" t="s">
        <v>1156</v>
      </c>
      <c r="D138" s="29">
        <v>8.52</v>
      </c>
      <c r="E138" s="29">
        <v>3.56</v>
      </c>
      <c r="F138" s="61"/>
      <c r="G138" s="61"/>
      <c r="H138" s="61"/>
      <c r="I138" s="61"/>
      <c r="J138" s="61"/>
      <c r="K138" s="61"/>
      <c r="L138" s="61"/>
      <c r="M138" s="61"/>
      <c r="N138" s="61"/>
      <c r="O138" s="61"/>
      <c r="P138" s="61"/>
      <c r="Q138" s="61"/>
      <c r="R138" s="61"/>
      <c r="S138" s="61"/>
      <c r="T138" s="57"/>
      <c r="U138" s="61"/>
      <c r="V138" s="61"/>
      <c r="W138" s="61"/>
    </row>
    <row r="139" spans="1:23" ht="35.25" customHeight="1">
      <c r="A139" s="6">
        <v>5</v>
      </c>
      <c r="B139" s="12" t="s">
        <v>164</v>
      </c>
      <c r="C139" s="6" t="s">
        <v>1155</v>
      </c>
      <c r="D139" s="29">
        <v>8.73</v>
      </c>
      <c r="E139" s="29">
        <v>1.95</v>
      </c>
      <c r="F139" s="61"/>
      <c r="G139" s="61"/>
      <c r="H139" s="61"/>
      <c r="I139" s="61"/>
      <c r="J139" s="61"/>
      <c r="K139" s="61"/>
      <c r="L139" s="61"/>
      <c r="M139" s="61"/>
      <c r="N139" s="61"/>
      <c r="O139" s="61"/>
      <c r="P139" s="61"/>
      <c r="Q139" s="61"/>
      <c r="R139" s="61"/>
      <c r="S139" s="61"/>
      <c r="T139" s="57"/>
      <c r="U139" s="61"/>
      <c r="V139" s="61"/>
      <c r="W139" s="61"/>
    </row>
    <row r="140" spans="1:5" ht="27.75" customHeight="1">
      <c r="A140" s="6">
        <v>6</v>
      </c>
      <c r="B140" s="12" t="s">
        <v>167</v>
      </c>
      <c r="C140" s="29" t="s">
        <v>571</v>
      </c>
      <c r="D140" s="29">
        <v>0.82</v>
      </c>
      <c r="E140" s="29">
        <v>0.82</v>
      </c>
    </row>
    <row r="141" spans="1:5" ht="27.75" customHeight="1">
      <c r="A141" s="6">
        <v>7</v>
      </c>
      <c r="B141" s="12" t="s">
        <v>168</v>
      </c>
      <c r="C141" s="29" t="s">
        <v>793</v>
      </c>
      <c r="D141" s="29">
        <v>0.72</v>
      </c>
      <c r="E141" s="29">
        <v>0.72</v>
      </c>
    </row>
    <row r="142" spans="1:5" ht="35.25" customHeight="1">
      <c r="A142" s="6">
        <v>8</v>
      </c>
      <c r="B142" s="12" t="s">
        <v>47</v>
      </c>
      <c r="C142" s="6" t="s">
        <v>180</v>
      </c>
      <c r="D142" s="29">
        <v>0.03</v>
      </c>
      <c r="E142" s="29">
        <v>0.03</v>
      </c>
    </row>
    <row r="143" spans="1:5" ht="32.25" customHeight="1">
      <c r="A143" s="6">
        <v>9</v>
      </c>
      <c r="B143" s="12" t="s">
        <v>453</v>
      </c>
      <c r="C143" s="6" t="s">
        <v>452</v>
      </c>
      <c r="D143" s="29">
        <v>1.97</v>
      </c>
      <c r="E143" s="29">
        <v>1.97</v>
      </c>
    </row>
    <row r="144" spans="1:5" s="63" customFormat="1" ht="27.75" customHeight="1">
      <c r="A144" s="6">
        <v>10</v>
      </c>
      <c r="B144" s="7" t="s">
        <v>1126</v>
      </c>
      <c r="C144" s="6" t="s">
        <v>572</v>
      </c>
      <c r="D144" s="29">
        <v>0.89</v>
      </c>
      <c r="E144" s="29">
        <v>0.89</v>
      </c>
    </row>
    <row r="145" spans="1:5" ht="27.75" customHeight="1">
      <c r="A145" s="6">
        <v>11</v>
      </c>
      <c r="B145" s="47" t="s">
        <v>170</v>
      </c>
      <c r="C145" s="6" t="s">
        <v>573</v>
      </c>
      <c r="D145" s="29">
        <v>2.5999999999999996</v>
      </c>
      <c r="E145" s="29">
        <v>2.57</v>
      </c>
    </row>
    <row r="146" spans="1:5" ht="27.75" customHeight="1">
      <c r="A146" s="6">
        <v>12</v>
      </c>
      <c r="B146" s="12" t="s">
        <v>171</v>
      </c>
      <c r="C146" s="6" t="s">
        <v>790</v>
      </c>
      <c r="D146" s="29">
        <v>4.25</v>
      </c>
      <c r="E146" s="29">
        <v>4.25</v>
      </c>
    </row>
    <row r="147" spans="1:5" ht="27.75" customHeight="1">
      <c r="A147" s="6">
        <v>13</v>
      </c>
      <c r="B147" s="12" t="s">
        <v>172</v>
      </c>
      <c r="C147" s="6" t="s">
        <v>790</v>
      </c>
      <c r="D147" s="29">
        <v>3.17</v>
      </c>
      <c r="E147" s="29">
        <v>3.17</v>
      </c>
    </row>
    <row r="148" spans="1:5" ht="27.75" customHeight="1">
      <c r="A148" s="6">
        <v>14</v>
      </c>
      <c r="B148" s="85" t="s">
        <v>179</v>
      </c>
      <c r="C148" s="6" t="s">
        <v>573</v>
      </c>
      <c r="D148" s="29">
        <v>2.19</v>
      </c>
      <c r="E148" s="29">
        <v>2.1</v>
      </c>
    </row>
    <row r="149" spans="1:5" ht="27.75" customHeight="1">
      <c r="A149" s="6">
        <v>15</v>
      </c>
      <c r="B149" s="85" t="s">
        <v>179</v>
      </c>
      <c r="C149" s="6" t="s">
        <v>569</v>
      </c>
      <c r="D149" s="29">
        <v>4.54</v>
      </c>
      <c r="E149" s="29">
        <v>4.32</v>
      </c>
    </row>
    <row r="150" spans="1:5" ht="27.75" customHeight="1">
      <c r="A150" s="6">
        <v>16</v>
      </c>
      <c r="B150" s="85" t="s">
        <v>179</v>
      </c>
      <c r="C150" s="6" t="s">
        <v>790</v>
      </c>
      <c r="D150" s="29">
        <v>0.45</v>
      </c>
      <c r="E150" s="29">
        <v>0.45</v>
      </c>
    </row>
    <row r="151" spans="1:5" ht="27.75" customHeight="1">
      <c r="A151" s="6">
        <v>17</v>
      </c>
      <c r="B151" s="85" t="s">
        <v>179</v>
      </c>
      <c r="C151" s="6" t="s">
        <v>795</v>
      </c>
      <c r="D151" s="29">
        <v>1</v>
      </c>
      <c r="E151" s="29">
        <v>1</v>
      </c>
    </row>
    <row r="152" spans="1:5" ht="27.75" customHeight="1">
      <c r="A152" s="6">
        <v>18</v>
      </c>
      <c r="B152" s="12" t="s">
        <v>173</v>
      </c>
      <c r="C152" s="6" t="s">
        <v>792</v>
      </c>
      <c r="D152" s="29">
        <v>1.1</v>
      </c>
      <c r="E152" s="29">
        <v>1.1</v>
      </c>
    </row>
    <row r="153" spans="1:5" ht="27.75" customHeight="1">
      <c r="A153" s="6">
        <v>19</v>
      </c>
      <c r="B153" s="85" t="s">
        <v>179</v>
      </c>
      <c r="C153" s="6" t="s">
        <v>792</v>
      </c>
      <c r="D153" s="29">
        <v>4.5</v>
      </c>
      <c r="E153" s="29">
        <v>4.48</v>
      </c>
    </row>
    <row r="154" spans="1:5" ht="27.75" customHeight="1">
      <c r="A154" s="6">
        <v>20</v>
      </c>
      <c r="B154" s="12" t="s">
        <v>174</v>
      </c>
      <c r="C154" s="6" t="s">
        <v>572</v>
      </c>
      <c r="D154" s="29">
        <v>4.5</v>
      </c>
      <c r="E154" s="29">
        <v>3.71</v>
      </c>
    </row>
    <row r="155" spans="1:5" ht="27.75" customHeight="1">
      <c r="A155" s="6">
        <v>21</v>
      </c>
      <c r="B155" s="85" t="s">
        <v>454</v>
      </c>
      <c r="C155" s="6" t="s">
        <v>572</v>
      </c>
      <c r="D155" s="29">
        <v>0.3</v>
      </c>
      <c r="E155" s="29">
        <v>0.3</v>
      </c>
    </row>
    <row r="156" spans="1:5" ht="27.75" customHeight="1">
      <c r="A156" s="6">
        <v>22</v>
      </c>
      <c r="B156" s="85" t="s">
        <v>179</v>
      </c>
      <c r="C156" s="6" t="s">
        <v>796</v>
      </c>
      <c r="D156" s="29">
        <v>0.77</v>
      </c>
      <c r="E156" s="29">
        <v>0.77</v>
      </c>
    </row>
    <row r="157" spans="1:5" ht="27.75" customHeight="1">
      <c r="A157" s="6">
        <v>23</v>
      </c>
      <c r="B157" s="85" t="s">
        <v>179</v>
      </c>
      <c r="C157" s="6" t="s">
        <v>165</v>
      </c>
      <c r="D157" s="29">
        <v>1.5300000000000002</v>
      </c>
      <c r="E157" s="29">
        <v>1.33</v>
      </c>
    </row>
    <row r="158" spans="1:5" ht="27.75" customHeight="1">
      <c r="A158" s="6">
        <v>24</v>
      </c>
      <c r="B158" s="85" t="s">
        <v>179</v>
      </c>
      <c r="C158" s="6" t="s">
        <v>797</v>
      </c>
      <c r="D158" s="29">
        <v>0.56</v>
      </c>
      <c r="E158" s="29">
        <v>0.24</v>
      </c>
    </row>
    <row r="159" spans="1:5" ht="27.75" customHeight="1">
      <c r="A159" s="6">
        <v>25</v>
      </c>
      <c r="B159" s="85" t="s">
        <v>179</v>
      </c>
      <c r="C159" s="6" t="s">
        <v>793</v>
      </c>
      <c r="D159" s="29">
        <v>2.62</v>
      </c>
      <c r="E159" s="29">
        <v>2.56</v>
      </c>
    </row>
    <row r="160" spans="1:5" ht="27.75" customHeight="1">
      <c r="A160" s="6">
        <v>26</v>
      </c>
      <c r="B160" s="85" t="s">
        <v>179</v>
      </c>
      <c r="C160" s="29" t="s">
        <v>571</v>
      </c>
      <c r="D160" s="29">
        <v>9.959999999999999</v>
      </c>
      <c r="E160" s="29">
        <v>9.41</v>
      </c>
    </row>
    <row r="161" spans="1:5" ht="27.75" customHeight="1">
      <c r="A161" s="6">
        <v>27</v>
      </c>
      <c r="B161" s="85" t="s">
        <v>179</v>
      </c>
      <c r="C161" s="6" t="s">
        <v>571</v>
      </c>
      <c r="D161" s="29">
        <v>2.47</v>
      </c>
      <c r="E161" s="29">
        <v>2.31</v>
      </c>
    </row>
    <row r="162" spans="1:5" ht="27.75" customHeight="1">
      <c r="A162" s="6">
        <v>28</v>
      </c>
      <c r="B162" s="85" t="s">
        <v>179</v>
      </c>
      <c r="C162" s="6" t="s">
        <v>798</v>
      </c>
      <c r="D162" s="29">
        <v>2.41</v>
      </c>
      <c r="E162" s="29">
        <v>2.3</v>
      </c>
    </row>
    <row r="163" spans="1:5" ht="27.75" customHeight="1">
      <c r="A163" s="6"/>
      <c r="B163" s="4" t="s">
        <v>934</v>
      </c>
      <c r="C163" s="6"/>
      <c r="D163" s="32">
        <f>SUM(D164:D182)</f>
        <v>65.74000000000001</v>
      </c>
      <c r="E163" s="32">
        <f>SUM(E164:E182)</f>
        <v>55.71999999999999</v>
      </c>
    </row>
    <row r="164" spans="1:5" ht="27.75" customHeight="1">
      <c r="A164" s="6">
        <v>1</v>
      </c>
      <c r="B164" s="12" t="s">
        <v>175</v>
      </c>
      <c r="C164" s="6" t="s">
        <v>790</v>
      </c>
      <c r="D164" s="29">
        <v>1.4200000000000002</v>
      </c>
      <c r="E164" s="29">
        <v>1.36</v>
      </c>
    </row>
    <row r="165" spans="1:5" ht="27.75" customHeight="1">
      <c r="A165" s="6">
        <v>2</v>
      </c>
      <c r="B165" s="12" t="s">
        <v>939</v>
      </c>
      <c r="C165" s="6" t="s">
        <v>790</v>
      </c>
      <c r="D165" s="29">
        <v>3</v>
      </c>
      <c r="E165" s="29">
        <v>3</v>
      </c>
    </row>
    <row r="166" spans="1:5" ht="35.25" customHeight="1">
      <c r="A166" s="6">
        <v>3</v>
      </c>
      <c r="B166" s="12" t="s">
        <v>1154</v>
      </c>
      <c r="C166" s="29" t="s">
        <v>324</v>
      </c>
      <c r="D166" s="29">
        <v>1</v>
      </c>
      <c r="E166" s="29">
        <v>1</v>
      </c>
    </row>
    <row r="167" spans="1:5" ht="27.75" customHeight="1">
      <c r="A167" s="6">
        <v>4</v>
      </c>
      <c r="B167" s="12" t="s">
        <v>176</v>
      </c>
      <c r="C167" s="6" t="s">
        <v>1096</v>
      </c>
      <c r="D167" s="29">
        <v>12.25</v>
      </c>
      <c r="E167" s="29">
        <v>5.1</v>
      </c>
    </row>
    <row r="168" spans="1:5" ht="27.75" customHeight="1">
      <c r="A168" s="6">
        <v>5</v>
      </c>
      <c r="B168" s="12" t="s">
        <v>177</v>
      </c>
      <c r="C168" s="6" t="s">
        <v>799</v>
      </c>
      <c r="D168" s="29">
        <v>2.53</v>
      </c>
      <c r="E168" s="29">
        <v>2.53</v>
      </c>
    </row>
    <row r="169" spans="1:5" ht="27.75" customHeight="1">
      <c r="A169" s="6">
        <v>6</v>
      </c>
      <c r="B169" s="12" t="s">
        <v>178</v>
      </c>
      <c r="C169" s="29" t="s">
        <v>324</v>
      </c>
      <c r="D169" s="29">
        <v>1.41</v>
      </c>
      <c r="E169" s="29">
        <v>1.2</v>
      </c>
    </row>
    <row r="170" spans="1:5" ht="27.75" customHeight="1">
      <c r="A170" s="6">
        <v>7</v>
      </c>
      <c r="B170" s="12" t="s">
        <v>448</v>
      </c>
      <c r="C170" s="6" t="s">
        <v>449</v>
      </c>
      <c r="D170" s="29">
        <v>1.7</v>
      </c>
      <c r="E170" s="29">
        <v>1.7</v>
      </c>
    </row>
    <row r="171" spans="1:5" ht="27.75" customHeight="1">
      <c r="A171" s="6">
        <v>8</v>
      </c>
      <c r="B171" s="85" t="s">
        <v>179</v>
      </c>
      <c r="C171" s="6" t="s">
        <v>573</v>
      </c>
      <c r="D171" s="29">
        <v>9.959999999999999</v>
      </c>
      <c r="E171" s="29">
        <v>9.43</v>
      </c>
    </row>
    <row r="172" spans="1:5" ht="27.75" customHeight="1">
      <c r="A172" s="6">
        <v>9</v>
      </c>
      <c r="B172" s="85" t="s">
        <v>179</v>
      </c>
      <c r="C172" s="6" t="s">
        <v>569</v>
      </c>
      <c r="D172" s="29">
        <v>2.69</v>
      </c>
      <c r="E172" s="29">
        <v>2.29</v>
      </c>
    </row>
    <row r="173" spans="1:5" ht="27.75" customHeight="1">
      <c r="A173" s="6">
        <v>10</v>
      </c>
      <c r="B173" s="85" t="s">
        <v>179</v>
      </c>
      <c r="C173" s="6" t="s">
        <v>790</v>
      </c>
      <c r="D173" s="29">
        <v>4.5600000000000005</v>
      </c>
      <c r="E173" s="29">
        <v>4.13</v>
      </c>
    </row>
    <row r="174" spans="1:5" ht="27.75" customHeight="1">
      <c r="A174" s="6">
        <v>11</v>
      </c>
      <c r="B174" s="85" t="s">
        <v>179</v>
      </c>
      <c r="C174" s="6" t="s">
        <v>572</v>
      </c>
      <c r="D174" s="29">
        <v>3.67</v>
      </c>
      <c r="E174" s="29">
        <v>3.67</v>
      </c>
    </row>
    <row r="175" spans="1:5" ht="27.75" customHeight="1">
      <c r="A175" s="6">
        <v>12</v>
      </c>
      <c r="B175" s="85" t="s">
        <v>179</v>
      </c>
      <c r="C175" s="6" t="s">
        <v>572</v>
      </c>
      <c r="D175" s="29">
        <v>4.82</v>
      </c>
      <c r="E175" s="29">
        <v>4.56</v>
      </c>
    </row>
    <row r="176" spans="1:5" ht="27.75" customHeight="1">
      <c r="A176" s="6">
        <v>13</v>
      </c>
      <c r="B176" s="60" t="s">
        <v>179</v>
      </c>
      <c r="C176" s="6" t="s">
        <v>165</v>
      </c>
      <c r="D176" s="42">
        <v>1.3</v>
      </c>
      <c r="E176" s="6">
        <v>1.3</v>
      </c>
    </row>
    <row r="177" spans="1:5" ht="27.75" customHeight="1">
      <c r="A177" s="6">
        <v>14</v>
      </c>
      <c r="B177" s="85" t="s">
        <v>179</v>
      </c>
      <c r="C177" s="6" t="s">
        <v>793</v>
      </c>
      <c r="D177" s="29">
        <v>4.96</v>
      </c>
      <c r="E177" s="29">
        <v>4.96</v>
      </c>
    </row>
    <row r="178" spans="1:5" ht="27.75" customHeight="1">
      <c r="A178" s="6">
        <v>15</v>
      </c>
      <c r="B178" s="85" t="s">
        <v>179</v>
      </c>
      <c r="C178" s="6" t="s">
        <v>571</v>
      </c>
      <c r="D178" s="29">
        <v>8.41</v>
      </c>
      <c r="E178" s="29">
        <v>7.43</v>
      </c>
    </row>
    <row r="179" spans="1:5" ht="27.75" customHeight="1">
      <c r="A179" s="6">
        <v>16</v>
      </c>
      <c r="B179" s="85" t="s">
        <v>179</v>
      </c>
      <c r="C179" s="29" t="s">
        <v>324</v>
      </c>
      <c r="D179" s="29">
        <v>1.3</v>
      </c>
      <c r="E179" s="29">
        <v>1.3</v>
      </c>
    </row>
    <row r="180" spans="1:5" ht="27.75" customHeight="1">
      <c r="A180" s="6">
        <v>17</v>
      </c>
      <c r="B180" s="12" t="s">
        <v>455</v>
      </c>
      <c r="C180" s="29" t="s">
        <v>795</v>
      </c>
      <c r="D180" s="29">
        <v>0.38</v>
      </c>
      <c r="E180" s="29">
        <v>0.38</v>
      </c>
    </row>
    <row r="181" spans="1:5" ht="27.75" customHeight="1">
      <c r="A181" s="6">
        <v>18</v>
      </c>
      <c r="B181" s="12" t="s">
        <v>456</v>
      </c>
      <c r="C181" s="29" t="s">
        <v>571</v>
      </c>
      <c r="D181" s="29">
        <v>0.37</v>
      </c>
      <c r="E181" s="29">
        <v>0.37</v>
      </c>
    </row>
    <row r="182" spans="1:5" ht="27.75" customHeight="1">
      <c r="A182" s="6">
        <v>19</v>
      </c>
      <c r="B182" s="12" t="s">
        <v>181</v>
      </c>
      <c r="C182" s="6" t="s">
        <v>797</v>
      </c>
      <c r="D182" s="29">
        <v>0.01</v>
      </c>
      <c r="E182" s="29">
        <v>0.01</v>
      </c>
    </row>
    <row r="183" spans="1:5" s="114" customFormat="1" ht="27.75" customHeight="1">
      <c r="A183" s="2" t="s">
        <v>160</v>
      </c>
      <c r="B183" s="1" t="s">
        <v>467</v>
      </c>
      <c r="C183" s="2"/>
      <c r="D183" s="45">
        <f>D184+D255</f>
        <v>143.18000000000004</v>
      </c>
      <c r="E183" s="45">
        <f>E184+E255</f>
        <v>119.61999999999999</v>
      </c>
    </row>
    <row r="184" spans="1:5" s="68" customFormat="1" ht="27.75" customHeight="1">
      <c r="A184" s="33"/>
      <c r="B184" s="4" t="s">
        <v>908</v>
      </c>
      <c r="C184" s="67"/>
      <c r="D184" s="107">
        <f>SUM(D185:D254)</f>
        <v>117.78000000000003</v>
      </c>
      <c r="E184" s="107">
        <f>SUM(E185:E254)</f>
        <v>98.16999999999999</v>
      </c>
    </row>
    <row r="185" spans="1:5" ht="36" customHeight="1">
      <c r="A185" s="6">
        <v>1</v>
      </c>
      <c r="B185" s="47" t="s">
        <v>470</v>
      </c>
      <c r="C185" s="53" t="s">
        <v>826</v>
      </c>
      <c r="D185" s="50">
        <v>2.5</v>
      </c>
      <c r="E185" s="54">
        <v>2.4</v>
      </c>
    </row>
    <row r="186" spans="1:5" ht="41.25" customHeight="1">
      <c r="A186" s="6">
        <v>2</v>
      </c>
      <c r="B186" s="47" t="s">
        <v>471</v>
      </c>
      <c r="C186" s="53" t="s">
        <v>827</v>
      </c>
      <c r="D186" s="50">
        <v>1.23</v>
      </c>
      <c r="E186" s="54">
        <v>1.21</v>
      </c>
    </row>
    <row r="187" spans="1:5" ht="36.75" customHeight="1">
      <c r="A187" s="6">
        <v>3</v>
      </c>
      <c r="B187" s="47" t="s">
        <v>472</v>
      </c>
      <c r="C187" s="53" t="s">
        <v>828</v>
      </c>
      <c r="D187" s="50">
        <v>3.45</v>
      </c>
      <c r="E187" s="54">
        <v>3.04</v>
      </c>
    </row>
    <row r="188" spans="1:5" ht="27.75" customHeight="1">
      <c r="A188" s="6">
        <v>4</v>
      </c>
      <c r="B188" s="47" t="s">
        <v>473</v>
      </c>
      <c r="C188" s="53" t="s">
        <v>474</v>
      </c>
      <c r="D188" s="50">
        <v>2.4599999999999995</v>
      </c>
      <c r="E188" s="147">
        <v>2.44</v>
      </c>
    </row>
    <row r="189" spans="1:5" ht="27.75" customHeight="1">
      <c r="A189" s="6">
        <v>5</v>
      </c>
      <c r="B189" s="47" t="s">
        <v>514</v>
      </c>
      <c r="C189" s="53" t="s">
        <v>492</v>
      </c>
      <c r="D189" s="50">
        <v>0.93</v>
      </c>
      <c r="E189" s="54">
        <v>0.84</v>
      </c>
    </row>
    <row r="190" spans="1:5" ht="27.75" customHeight="1">
      <c r="A190" s="6">
        <v>6</v>
      </c>
      <c r="B190" s="47" t="s">
        <v>515</v>
      </c>
      <c r="C190" s="53" t="s">
        <v>477</v>
      </c>
      <c r="D190" s="50">
        <v>0.15000000000000002</v>
      </c>
      <c r="E190" s="54">
        <v>0.14</v>
      </c>
    </row>
    <row r="191" spans="1:5" ht="27.75" customHeight="1">
      <c r="A191" s="6">
        <v>7</v>
      </c>
      <c r="B191" s="47" t="s">
        <v>935</v>
      </c>
      <c r="C191" s="53" t="s">
        <v>492</v>
      </c>
      <c r="D191" s="50">
        <v>0.8</v>
      </c>
      <c r="E191" s="54">
        <v>0.8</v>
      </c>
    </row>
    <row r="192" spans="1:5" ht="27.75" customHeight="1">
      <c r="A192" s="6">
        <v>8</v>
      </c>
      <c r="B192" s="47" t="s">
        <v>516</v>
      </c>
      <c r="C192" s="53" t="s">
        <v>477</v>
      </c>
      <c r="D192" s="50">
        <v>0.49</v>
      </c>
      <c r="E192" s="54">
        <v>0.47</v>
      </c>
    </row>
    <row r="193" spans="1:5" ht="27.75" customHeight="1">
      <c r="A193" s="6">
        <v>9</v>
      </c>
      <c r="B193" s="47" t="s">
        <v>517</v>
      </c>
      <c r="C193" s="53" t="s">
        <v>477</v>
      </c>
      <c r="D193" s="50">
        <v>0.49</v>
      </c>
      <c r="E193" s="54">
        <v>0.49</v>
      </c>
    </row>
    <row r="194" spans="1:5" s="66" customFormat="1" ht="27.75" customHeight="1">
      <c r="A194" s="6">
        <v>10</v>
      </c>
      <c r="B194" s="47" t="s">
        <v>988</v>
      </c>
      <c r="C194" s="53" t="s">
        <v>477</v>
      </c>
      <c r="D194" s="50">
        <v>0.45</v>
      </c>
      <c r="E194" s="54">
        <v>0.45</v>
      </c>
    </row>
    <row r="195" spans="1:5" ht="27.75" customHeight="1">
      <c r="A195" s="6">
        <v>11</v>
      </c>
      <c r="B195" s="47" t="s">
        <v>518</v>
      </c>
      <c r="C195" s="53" t="s">
        <v>827</v>
      </c>
      <c r="D195" s="50">
        <v>0.48</v>
      </c>
      <c r="E195" s="54">
        <v>0.48</v>
      </c>
    </row>
    <row r="196" spans="1:5" ht="27.75" customHeight="1">
      <c r="A196" s="6">
        <v>12</v>
      </c>
      <c r="B196" s="47" t="s">
        <v>519</v>
      </c>
      <c r="C196" s="53" t="s">
        <v>827</v>
      </c>
      <c r="D196" s="50">
        <v>0.43</v>
      </c>
      <c r="E196" s="54">
        <v>0.43</v>
      </c>
    </row>
    <row r="197" spans="1:5" ht="27.75" customHeight="1">
      <c r="A197" s="6">
        <v>13</v>
      </c>
      <c r="B197" s="47" t="s">
        <v>520</v>
      </c>
      <c r="C197" s="53" t="s">
        <v>827</v>
      </c>
      <c r="D197" s="50">
        <v>0.49</v>
      </c>
      <c r="E197" s="54">
        <v>0.49</v>
      </c>
    </row>
    <row r="198" spans="1:5" ht="27.75" customHeight="1">
      <c r="A198" s="6">
        <v>14</v>
      </c>
      <c r="B198" s="47" t="s">
        <v>521</v>
      </c>
      <c r="C198" s="53" t="s">
        <v>827</v>
      </c>
      <c r="D198" s="50">
        <v>0.49</v>
      </c>
      <c r="E198" s="54">
        <v>0.49</v>
      </c>
    </row>
    <row r="199" spans="1:5" ht="27.75" customHeight="1">
      <c r="A199" s="6">
        <v>15</v>
      </c>
      <c r="B199" s="47" t="s">
        <v>522</v>
      </c>
      <c r="C199" s="53" t="s">
        <v>827</v>
      </c>
      <c r="D199" s="50">
        <v>0.45</v>
      </c>
      <c r="E199" s="54">
        <v>0.45</v>
      </c>
    </row>
    <row r="200" spans="1:5" ht="27.75" customHeight="1">
      <c r="A200" s="6">
        <v>16</v>
      </c>
      <c r="B200" s="47" t="s">
        <v>525</v>
      </c>
      <c r="C200" s="53" t="s">
        <v>834</v>
      </c>
      <c r="D200" s="50">
        <v>0.49</v>
      </c>
      <c r="E200" s="54">
        <v>0.49</v>
      </c>
    </row>
    <row r="201" spans="1:5" ht="27.75" customHeight="1">
      <c r="A201" s="6">
        <v>17</v>
      </c>
      <c r="B201" s="47" t="s">
        <v>468</v>
      </c>
      <c r="C201" s="53" t="s">
        <v>832</v>
      </c>
      <c r="D201" s="50">
        <v>3</v>
      </c>
      <c r="E201" s="54">
        <v>3</v>
      </c>
    </row>
    <row r="202" spans="1:5" ht="42" customHeight="1">
      <c r="A202" s="6">
        <v>18</v>
      </c>
      <c r="B202" s="136" t="s">
        <v>478</v>
      </c>
      <c r="C202" s="137" t="s">
        <v>840</v>
      </c>
      <c r="D202" s="50">
        <v>0.27</v>
      </c>
      <c r="E202" s="54">
        <v>0.27</v>
      </c>
    </row>
    <row r="203" spans="1:5" ht="51.75" customHeight="1">
      <c r="A203" s="6">
        <v>19</v>
      </c>
      <c r="B203" s="47" t="s">
        <v>479</v>
      </c>
      <c r="C203" s="135" t="s">
        <v>480</v>
      </c>
      <c r="D203" s="50">
        <v>0.06</v>
      </c>
      <c r="E203" s="54">
        <v>0.06</v>
      </c>
    </row>
    <row r="204" spans="1:5" ht="42" customHeight="1">
      <c r="A204" s="6">
        <v>20</v>
      </c>
      <c r="B204" s="47" t="s">
        <v>481</v>
      </c>
      <c r="C204" s="135" t="s">
        <v>841</v>
      </c>
      <c r="D204" s="50">
        <v>0.03</v>
      </c>
      <c r="E204" s="54">
        <v>0.03</v>
      </c>
    </row>
    <row r="205" spans="1:5" ht="77.25" customHeight="1">
      <c r="A205" s="6">
        <v>21</v>
      </c>
      <c r="B205" s="47" t="s">
        <v>484</v>
      </c>
      <c r="C205" s="135" t="s">
        <v>842</v>
      </c>
      <c r="D205" s="50">
        <v>1.54</v>
      </c>
      <c r="E205" s="54">
        <v>1.46</v>
      </c>
    </row>
    <row r="206" spans="1:5" ht="88.5" customHeight="1">
      <c r="A206" s="6">
        <v>22</v>
      </c>
      <c r="B206" s="47" t="s">
        <v>485</v>
      </c>
      <c r="C206" s="135" t="s">
        <v>843</v>
      </c>
      <c r="D206" s="50">
        <v>0.05</v>
      </c>
      <c r="E206" s="54">
        <v>0.05</v>
      </c>
    </row>
    <row r="207" spans="1:5" ht="54.75" customHeight="1">
      <c r="A207" s="6">
        <v>23</v>
      </c>
      <c r="B207" s="47" t="s">
        <v>486</v>
      </c>
      <c r="C207" s="135" t="s">
        <v>844</v>
      </c>
      <c r="D207" s="50">
        <v>0.02</v>
      </c>
      <c r="E207" s="54">
        <v>0.02</v>
      </c>
    </row>
    <row r="208" spans="1:5" ht="36.75" customHeight="1">
      <c r="A208" s="6">
        <v>24</v>
      </c>
      <c r="B208" s="47" t="s">
        <v>487</v>
      </c>
      <c r="C208" s="135" t="s">
        <v>845</v>
      </c>
      <c r="D208" s="50">
        <v>0.01</v>
      </c>
      <c r="E208" s="54">
        <v>0.01</v>
      </c>
    </row>
    <row r="209" spans="1:5" ht="45.75" customHeight="1">
      <c r="A209" s="6">
        <v>25</v>
      </c>
      <c r="B209" s="47" t="s">
        <v>488</v>
      </c>
      <c r="C209" s="135" t="s">
        <v>846</v>
      </c>
      <c r="D209" s="50">
        <v>0.01</v>
      </c>
      <c r="E209" s="54">
        <v>0.01</v>
      </c>
    </row>
    <row r="210" spans="1:5" ht="96" customHeight="1">
      <c r="A210" s="6">
        <v>26</v>
      </c>
      <c r="B210" s="47" t="s">
        <v>489</v>
      </c>
      <c r="C210" s="135" t="s">
        <v>847</v>
      </c>
      <c r="D210" s="50">
        <v>0.06</v>
      </c>
      <c r="E210" s="54">
        <v>0.06</v>
      </c>
    </row>
    <row r="211" spans="1:5" ht="27.75" customHeight="1">
      <c r="A211" s="6">
        <v>27</v>
      </c>
      <c r="B211" s="47" t="s">
        <v>491</v>
      </c>
      <c r="C211" s="53" t="s">
        <v>492</v>
      </c>
      <c r="D211" s="50">
        <v>0.01</v>
      </c>
      <c r="E211" s="54">
        <v>0.01</v>
      </c>
    </row>
    <row r="212" spans="1:5" ht="121.5" customHeight="1">
      <c r="A212" s="160">
        <v>28</v>
      </c>
      <c r="B212" s="178" t="s">
        <v>493</v>
      </c>
      <c r="C212" s="179" t="s">
        <v>531</v>
      </c>
      <c r="D212" s="180">
        <v>0.24</v>
      </c>
      <c r="E212" s="181">
        <v>0.24</v>
      </c>
    </row>
    <row r="213" spans="1:5" ht="34.5" customHeight="1">
      <c r="A213" s="160">
        <v>29</v>
      </c>
      <c r="B213" s="178" t="s">
        <v>1330</v>
      </c>
      <c r="C213" s="179" t="s">
        <v>1370</v>
      </c>
      <c r="D213" s="180">
        <v>0.01</v>
      </c>
      <c r="E213" s="181">
        <v>0.01</v>
      </c>
    </row>
    <row r="214" spans="1:5" ht="58.5" customHeight="1">
      <c r="A214" s="6">
        <v>30</v>
      </c>
      <c r="B214" s="47" t="s">
        <v>494</v>
      </c>
      <c r="C214" s="53" t="s">
        <v>848</v>
      </c>
      <c r="D214" s="50">
        <v>0.12</v>
      </c>
      <c r="E214" s="54">
        <v>0.12</v>
      </c>
    </row>
    <row r="215" spans="1:5" ht="48" customHeight="1">
      <c r="A215" s="6">
        <v>31</v>
      </c>
      <c r="B215" s="47" t="s">
        <v>495</v>
      </c>
      <c r="C215" s="53" t="s">
        <v>849</v>
      </c>
      <c r="D215" s="50">
        <v>2</v>
      </c>
      <c r="E215" s="54">
        <v>2</v>
      </c>
    </row>
    <row r="216" spans="1:5" ht="40.5" customHeight="1">
      <c r="A216" s="6">
        <v>32</v>
      </c>
      <c r="B216" s="47" t="s">
        <v>497</v>
      </c>
      <c r="C216" s="53" t="s">
        <v>851</v>
      </c>
      <c r="D216" s="50">
        <v>0.02</v>
      </c>
      <c r="E216" s="54">
        <v>0.02</v>
      </c>
    </row>
    <row r="217" spans="1:5" ht="33" customHeight="1">
      <c r="A217" s="6">
        <v>33</v>
      </c>
      <c r="B217" s="47" t="s">
        <v>499</v>
      </c>
      <c r="C217" s="53" t="s">
        <v>477</v>
      </c>
      <c r="D217" s="50">
        <v>1.43</v>
      </c>
      <c r="E217" s="54">
        <v>1.43</v>
      </c>
    </row>
    <row r="218" spans="1:5" ht="45.75" customHeight="1">
      <c r="A218" s="6">
        <v>34</v>
      </c>
      <c r="B218" s="47" t="s">
        <v>502</v>
      </c>
      <c r="C218" s="53" t="s">
        <v>852</v>
      </c>
      <c r="D218" s="50">
        <v>0.23</v>
      </c>
      <c r="E218" s="54">
        <v>0.23</v>
      </c>
    </row>
    <row r="219" spans="1:5" ht="33" customHeight="1">
      <c r="A219" s="6">
        <v>35</v>
      </c>
      <c r="B219" s="47" t="s">
        <v>503</v>
      </c>
      <c r="C219" s="53" t="s">
        <v>853</v>
      </c>
      <c r="D219" s="50">
        <v>0.6</v>
      </c>
      <c r="E219" s="54">
        <v>0.04</v>
      </c>
    </row>
    <row r="220" spans="1:5" ht="27.75" customHeight="1">
      <c r="A220" s="6">
        <v>36</v>
      </c>
      <c r="B220" s="47" t="s">
        <v>504</v>
      </c>
      <c r="C220" s="53" t="s">
        <v>854</v>
      </c>
      <c r="D220" s="50">
        <v>1.1</v>
      </c>
      <c r="E220" s="54">
        <v>0.9</v>
      </c>
    </row>
    <row r="221" spans="1:5" ht="27.75" customHeight="1">
      <c r="A221" s="6">
        <v>37</v>
      </c>
      <c r="B221" s="47" t="s">
        <v>505</v>
      </c>
      <c r="C221" s="53" t="s">
        <v>506</v>
      </c>
      <c r="D221" s="50">
        <v>1.6</v>
      </c>
      <c r="E221" s="54">
        <v>1.6</v>
      </c>
    </row>
    <row r="222" spans="1:5" ht="66.75" customHeight="1">
      <c r="A222" s="6">
        <v>38</v>
      </c>
      <c r="B222" s="47" t="s">
        <v>507</v>
      </c>
      <c r="C222" s="53" t="s">
        <v>508</v>
      </c>
      <c r="D222" s="50">
        <v>2.16</v>
      </c>
      <c r="E222" s="54">
        <v>2.16</v>
      </c>
    </row>
    <row r="223" spans="1:5" ht="48.75" customHeight="1">
      <c r="A223" s="6">
        <v>39</v>
      </c>
      <c r="B223" s="47" t="s">
        <v>509</v>
      </c>
      <c r="C223" s="53" t="s">
        <v>508</v>
      </c>
      <c r="D223" s="50">
        <v>2.86</v>
      </c>
      <c r="E223" s="54">
        <v>2.86</v>
      </c>
    </row>
    <row r="224" spans="1:5" ht="51.75" customHeight="1">
      <c r="A224" s="6">
        <v>40</v>
      </c>
      <c r="B224" s="47" t="s">
        <v>510</v>
      </c>
      <c r="C224" s="53" t="s">
        <v>859</v>
      </c>
      <c r="D224" s="50">
        <v>2.48</v>
      </c>
      <c r="E224" s="54">
        <v>0.78</v>
      </c>
    </row>
    <row r="225" spans="1:5" ht="27.75" customHeight="1">
      <c r="A225" s="6">
        <v>41</v>
      </c>
      <c r="B225" s="47" t="s">
        <v>513</v>
      </c>
      <c r="C225" s="53" t="s">
        <v>860</v>
      </c>
      <c r="D225" s="50">
        <v>0.72</v>
      </c>
      <c r="E225" s="54">
        <v>0.72</v>
      </c>
    </row>
    <row r="226" spans="1:5" ht="111.75" customHeight="1">
      <c r="A226" s="6">
        <v>42</v>
      </c>
      <c r="B226" s="47" t="s">
        <v>529</v>
      </c>
      <c r="C226" s="53" t="s">
        <v>532</v>
      </c>
      <c r="D226" s="50">
        <v>5.75</v>
      </c>
      <c r="E226" s="54">
        <v>5.62</v>
      </c>
    </row>
    <row r="227" spans="1:5" ht="27.75" customHeight="1">
      <c r="A227" s="6">
        <v>43</v>
      </c>
      <c r="B227" s="47" t="s">
        <v>526</v>
      </c>
      <c r="C227" s="53" t="s">
        <v>830</v>
      </c>
      <c r="D227" s="50">
        <v>0.35</v>
      </c>
      <c r="E227" s="54">
        <v>0.35</v>
      </c>
    </row>
    <row r="228" spans="1:5" ht="27.75" customHeight="1">
      <c r="A228" s="6">
        <v>44</v>
      </c>
      <c r="B228" s="47" t="s">
        <v>527</v>
      </c>
      <c r="C228" s="53" t="s">
        <v>830</v>
      </c>
      <c r="D228" s="50">
        <v>0.4</v>
      </c>
      <c r="E228" s="54">
        <v>0.3</v>
      </c>
    </row>
    <row r="229" spans="1:5" ht="27.75" customHeight="1">
      <c r="A229" s="6">
        <v>45</v>
      </c>
      <c r="B229" s="47" t="s">
        <v>766</v>
      </c>
      <c r="C229" s="53" t="s">
        <v>830</v>
      </c>
      <c r="D229" s="50">
        <v>0.76</v>
      </c>
      <c r="E229" s="50">
        <v>0.76</v>
      </c>
    </row>
    <row r="230" spans="1:5" ht="27.75" customHeight="1">
      <c r="A230" s="6">
        <v>46</v>
      </c>
      <c r="B230" s="47" t="s">
        <v>767</v>
      </c>
      <c r="C230" s="53" t="s">
        <v>830</v>
      </c>
      <c r="D230" s="50">
        <v>0.56</v>
      </c>
      <c r="E230" s="50">
        <v>0.56</v>
      </c>
    </row>
    <row r="231" spans="1:5" ht="27.75" customHeight="1">
      <c r="A231" s="6">
        <v>47</v>
      </c>
      <c r="B231" s="47" t="s">
        <v>469</v>
      </c>
      <c r="C231" s="53" t="s">
        <v>861</v>
      </c>
      <c r="D231" s="50">
        <v>3.5299999999999994</v>
      </c>
      <c r="E231" s="54">
        <v>1.13</v>
      </c>
    </row>
    <row r="232" spans="1:5" ht="27.75" customHeight="1">
      <c r="A232" s="6">
        <v>48</v>
      </c>
      <c r="B232" s="12" t="s">
        <v>153</v>
      </c>
      <c r="C232" s="53" t="s">
        <v>477</v>
      </c>
      <c r="D232" s="50">
        <v>4.300000000000001</v>
      </c>
      <c r="E232" s="54">
        <v>3.93</v>
      </c>
    </row>
    <row r="233" spans="1:5" ht="27.75" customHeight="1">
      <c r="A233" s="6">
        <v>49</v>
      </c>
      <c r="B233" s="12" t="s">
        <v>153</v>
      </c>
      <c r="C233" s="53" t="s">
        <v>832</v>
      </c>
      <c r="D233" s="50">
        <v>1.47</v>
      </c>
      <c r="E233" s="54">
        <v>1.36</v>
      </c>
    </row>
    <row r="234" spans="1:5" ht="27.75" customHeight="1">
      <c r="A234" s="6">
        <v>50</v>
      </c>
      <c r="B234" s="12" t="s">
        <v>153</v>
      </c>
      <c r="C234" s="53" t="s">
        <v>830</v>
      </c>
      <c r="D234" s="50">
        <v>2.74</v>
      </c>
      <c r="E234" s="54">
        <v>2.72</v>
      </c>
    </row>
    <row r="235" spans="1:5" ht="27.75" customHeight="1">
      <c r="A235" s="6">
        <v>51</v>
      </c>
      <c r="B235" s="12" t="s">
        <v>153</v>
      </c>
      <c r="C235" s="53" t="s">
        <v>831</v>
      </c>
      <c r="D235" s="50">
        <v>2.87</v>
      </c>
      <c r="E235" s="54">
        <v>2.63</v>
      </c>
    </row>
    <row r="236" spans="1:5" ht="27.75" customHeight="1">
      <c r="A236" s="6">
        <v>52</v>
      </c>
      <c r="B236" s="12" t="s">
        <v>153</v>
      </c>
      <c r="C236" s="53" t="s">
        <v>858</v>
      </c>
      <c r="D236" s="50">
        <v>1.4</v>
      </c>
      <c r="E236" s="54">
        <v>1.4</v>
      </c>
    </row>
    <row r="237" spans="1:5" ht="27.75" customHeight="1">
      <c r="A237" s="6">
        <v>53</v>
      </c>
      <c r="B237" s="12" t="s">
        <v>153</v>
      </c>
      <c r="C237" s="53" t="s">
        <v>857</v>
      </c>
      <c r="D237" s="146">
        <v>1.3</v>
      </c>
      <c r="E237" s="54">
        <v>1.3</v>
      </c>
    </row>
    <row r="238" spans="1:5" ht="27.75" customHeight="1">
      <c r="A238" s="6">
        <v>54</v>
      </c>
      <c r="B238" s="12" t="s">
        <v>153</v>
      </c>
      <c r="C238" s="53" t="s">
        <v>856</v>
      </c>
      <c r="D238" s="50">
        <v>0.79</v>
      </c>
      <c r="E238" s="54">
        <v>0.79</v>
      </c>
    </row>
    <row r="239" spans="1:5" ht="27.75" customHeight="1">
      <c r="A239" s="6">
        <v>55</v>
      </c>
      <c r="B239" s="12" t="s">
        <v>153</v>
      </c>
      <c r="C239" s="53" t="s">
        <v>855</v>
      </c>
      <c r="D239" s="146">
        <v>1.15</v>
      </c>
      <c r="E239" s="54">
        <v>0.54</v>
      </c>
    </row>
    <row r="240" spans="1:5" ht="27.75" customHeight="1">
      <c r="A240" s="6">
        <v>56</v>
      </c>
      <c r="B240" s="12" t="s">
        <v>153</v>
      </c>
      <c r="C240" s="53" t="s">
        <v>826</v>
      </c>
      <c r="D240" s="50">
        <v>1</v>
      </c>
      <c r="E240" s="54">
        <v>1</v>
      </c>
    </row>
    <row r="241" spans="1:5" ht="27.75" customHeight="1">
      <c r="A241" s="6">
        <v>57</v>
      </c>
      <c r="B241" s="12" t="s">
        <v>153</v>
      </c>
      <c r="C241" s="53" t="s">
        <v>827</v>
      </c>
      <c r="D241" s="50">
        <v>1.68</v>
      </c>
      <c r="E241" s="54">
        <v>1.68</v>
      </c>
    </row>
    <row r="242" spans="1:5" ht="27.75" customHeight="1">
      <c r="A242" s="6">
        <v>58</v>
      </c>
      <c r="B242" s="12" t="s">
        <v>153</v>
      </c>
      <c r="C242" s="53" t="s">
        <v>839</v>
      </c>
      <c r="D242" s="146">
        <v>2.65</v>
      </c>
      <c r="E242" s="54">
        <v>2.65</v>
      </c>
    </row>
    <row r="243" spans="1:5" ht="27.75" customHeight="1">
      <c r="A243" s="6">
        <v>59</v>
      </c>
      <c r="B243" s="12" t="s">
        <v>153</v>
      </c>
      <c r="C243" s="53" t="s">
        <v>838</v>
      </c>
      <c r="D243" s="146">
        <v>1.3</v>
      </c>
      <c r="E243" s="54">
        <v>0.9</v>
      </c>
    </row>
    <row r="244" spans="1:5" ht="27.75" customHeight="1">
      <c r="A244" s="6">
        <v>60</v>
      </c>
      <c r="B244" s="12" t="s">
        <v>153</v>
      </c>
      <c r="C244" s="53" t="s">
        <v>837</v>
      </c>
      <c r="D244" s="146">
        <v>3.52</v>
      </c>
      <c r="E244" s="54">
        <v>2.75</v>
      </c>
    </row>
    <row r="245" spans="1:5" ht="27.75" customHeight="1">
      <c r="A245" s="6">
        <v>61</v>
      </c>
      <c r="B245" s="12" t="s">
        <v>153</v>
      </c>
      <c r="C245" s="53" t="s">
        <v>836</v>
      </c>
      <c r="D245" s="146">
        <v>2.65</v>
      </c>
      <c r="E245" s="54">
        <v>2.35</v>
      </c>
    </row>
    <row r="246" spans="1:5" ht="27.75" customHeight="1">
      <c r="A246" s="6">
        <v>62</v>
      </c>
      <c r="B246" s="12" t="s">
        <v>153</v>
      </c>
      <c r="C246" s="53" t="s">
        <v>829</v>
      </c>
      <c r="D246" s="146">
        <v>1.61</v>
      </c>
      <c r="E246" s="54">
        <v>1.24</v>
      </c>
    </row>
    <row r="247" spans="1:5" ht="27.75" customHeight="1">
      <c r="A247" s="6">
        <v>63</v>
      </c>
      <c r="B247" s="12" t="s">
        <v>153</v>
      </c>
      <c r="C247" s="53" t="s">
        <v>828</v>
      </c>
      <c r="D247" s="146">
        <v>0.75</v>
      </c>
      <c r="E247" s="54">
        <v>0.7</v>
      </c>
    </row>
    <row r="248" spans="1:5" ht="27.75" customHeight="1">
      <c r="A248" s="6">
        <v>64</v>
      </c>
      <c r="B248" s="12" t="s">
        <v>153</v>
      </c>
      <c r="C248" s="53" t="s">
        <v>835</v>
      </c>
      <c r="D248" s="146">
        <v>2.7</v>
      </c>
      <c r="E248" s="54">
        <v>1.77</v>
      </c>
    </row>
    <row r="249" spans="1:5" ht="27.75" customHeight="1">
      <c r="A249" s="6">
        <v>65</v>
      </c>
      <c r="B249" s="12" t="s">
        <v>153</v>
      </c>
      <c r="C249" s="53" t="s">
        <v>834</v>
      </c>
      <c r="D249" s="146">
        <v>1</v>
      </c>
      <c r="E249" s="54">
        <v>0.8</v>
      </c>
    </row>
    <row r="250" spans="1:5" ht="27.75" customHeight="1">
      <c r="A250" s="6">
        <v>66</v>
      </c>
      <c r="B250" s="12" t="s">
        <v>153</v>
      </c>
      <c r="C250" s="53" t="s">
        <v>833</v>
      </c>
      <c r="D250" s="146">
        <v>0.04</v>
      </c>
      <c r="E250" s="54">
        <v>0.04</v>
      </c>
    </row>
    <row r="251" spans="1:5" s="66" customFormat="1" ht="27.75" customHeight="1">
      <c r="A251" s="6">
        <v>67</v>
      </c>
      <c r="B251" s="47" t="s">
        <v>528</v>
      </c>
      <c r="C251" s="53" t="s">
        <v>832</v>
      </c>
      <c r="D251" s="50">
        <v>16.7</v>
      </c>
      <c r="E251" s="54">
        <v>9.8</v>
      </c>
    </row>
    <row r="252" spans="1:5" s="66" customFormat="1" ht="27.75" customHeight="1">
      <c r="A252" s="6">
        <v>68</v>
      </c>
      <c r="B252" s="47" t="s">
        <v>528</v>
      </c>
      <c r="C252" s="53" t="s">
        <v>831</v>
      </c>
      <c r="D252" s="50">
        <v>7.2</v>
      </c>
      <c r="E252" s="54">
        <v>7.2</v>
      </c>
    </row>
    <row r="253" spans="1:5" s="66" customFormat="1" ht="27.75" customHeight="1">
      <c r="A253" s="6">
        <v>69</v>
      </c>
      <c r="B253" s="47" t="s">
        <v>528</v>
      </c>
      <c r="C253" s="53" t="s">
        <v>830</v>
      </c>
      <c r="D253" s="50">
        <v>5</v>
      </c>
      <c r="E253" s="54">
        <v>2.5</v>
      </c>
    </row>
    <row r="254" spans="1:5" s="66" customFormat="1" ht="27.75" customHeight="1">
      <c r="A254" s="6">
        <v>70</v>
      </c>
      <c r="B254" s="47" t="s">
        <v>528</v>
      </c>
      <c r="C254" s="53" t="s">
        <v>829</v>
      </c>
      <c r="D254" s="50">
        <v>6.2</v>
      </c>
      <c r="E254" s="54">
        <v>6.2</v>
      </c>
    </row>
    <row r="255" spans="1:5" ht="27.75" customHeight="1">
      <c r="A255" s="6"/>
      <c r="B255" s="4" t="s">
        <v>934</v>
      </c>
      <c r="C255" s="6"/>
      <c r="D255" s="45">
        <f>SUM(D256:D275)</f>
        <v>25.4</v>
      </c>
      <c r="E255" s="45">
        <f>SUM(E256:E275)</f>
        <v>21.450000000000003</v>
      </c>
    </row>
    <row r="256" spans="1:5" s="66" customFormat="1" ht="27.75" customHeight="1">
      <c r="A256" s="6">
        <v>1</v>
      </c>
      <c r="B256" s="47" t="s">
        <v>912</v>
      </c>
      <c r="C256" s="53" t="s">
        <v>857</v>
      </c>
      <c r="D256" s="50">
        <v>1</v>
      </c>
      <c r="E256" s="54">
        <v>0.8</v>
      </c>
    </row>
    <row r="257" spans="1:5" ht="43.5" customHeight="1">
      <c r="A257" s="6">
        <v>2</v>
      </c>
      <c r="B257" s="47" t="s">
        <v>906</v>
      </c>
      <c r="C257" s="53" t="s">
        <v>907</v>
      </c>
      <c r="D257" s="65">
        <v>4.9</v>
      </c>
      <c r="E257" s="29">
        <v>4.5</v>
      </c>
    </row>
    <row r="258" spans="1:5" ht="27.75" customHeight="1">
      <c r="A258" s="6">
        <v>3</v>
      </c>
      <c r="B258" s="47" t="s">
        <v>1033</v>
      </c>
      <c r="C258" s="53" t="s">
        <v>836</v>
      </c>
      <c r="D258" s="50">
        <v>0.29</v>
      </c>
      <c r="E258" s="54">
        <v>0.29</v>
      </c>
    </row>
    <row r="259" spans="1:5" ht="27.75" customHeight="1">
      <c r="A259" s="6">
        <v>4</v>
      </c>
      <c r="B259" s="47" t="s">
        <v>995</v>
      </c>
      <c r="C259" s="53" t="s">
        <v>833</v>
      </c>
      <c r="D259" s="54">
        <v>1.5</v>
      </c>
      <c r="E259" s="54">
        <v>1.5</v>
      </c>
    </row>
    <row r="260" spans="1:5" ht="27.75" customHeight="1">
      <c r="A260" s="6">
        <v>5</v>
      </c>
      <c r="B260" s="47" t="s">
        <v>1034</v>
      </c>
      <c r="C260" s="53" t="s">
        <v>857</v>
      </c>
      <c r="D260" s="54">
        <v>0.83</v>
      </c>
      <c r="E260" s="54">
        <v>0.83</v>
      </c>
    </row>
    <row r="261" spans="1:5" ht="37.5" customHeight="1">
      <c r="A261" s="6">
        <v>6</v>
      </c>
      <c r="B261" s="47" t="s">
        <v>523</v>
      </c>
      <c r="C261" s="53" t="s">
        <v>831</v>
      </c>
      <c r="D261" s="50">
        <v>0.18</v>
      </c>
      <c r="E261" s="54">
        <v>0.18</v>
      </c>
    </row>
    <row r="262" spans="1:5" ht="27.75" customHeight="1">
      <c r="A262" s="6">
        <v>7</v>
      </c>
      <c r="B262" s="47" t="s">
        <v>524</v>
      </c>
      <c r="C262" s="53" t="s">
        <v>828</v>
      </c>
      <c r="D262" s="50">
        <v>1.55</v>
      </c>
      <c r="E262" s="54">
        <v>1.48</v>
      </c>
    </row>
    <row r="263" spans="1:5" ht="27.75" customHeight="1">
      <c r="A263" s="6">
        <v>8</v>
      </c>
      <c r="B263" s="47" t="s">
        <v>910</v>
      </c>
      <c r="C263" s="53" t="s">
        <v>839</v>
      </c>
      <c r="D263" s="50">
        <v>0.48</v>
      </c>
      <c r="E263" s="54">
        <v>0.48</v>
      </c>
    </row>
    <row r="264" spans="1:5" ht="27.75" customHeight="1">
      <c r="A264" s="6">
        <v>9</v>
      </c>
      <c r="B264" s="47" t="s">
        <v>1062</v>
      </c>
      <c r="C264" s="53" t="s">
        <v>837</v>
      </c>
      <c r="D264" s="50">
        <v>0.42</v>
      </c>
      <c r="E264" s="50">
        <v>0.42</v>
      </c>
    </row>
    <row r="265" spans="1:5" ht="27.75" customHeight="1">
      <c r="A265" s="6">
        <v>10</v>
      </c>
      <c r="B265" s="47" t="s">
        <v>1063</v>
      </c>
      <c r="C265" s="53" t="s">
        <v>837</v>
      </c>
      <c r="D265" s="50">
        <v>0.49</v>
      </c>
      <c r="E265" s="54">
        <v>0.49</v>
      </c>
    </row>
    <row r="266" spans="1:5" ht="104.25" customHeight="1">
      <c r="A266" s="6">
        <v>11</v>
      </c>
      <c r="B266" s="47" t="s">
        <v>496</v>
      </c>
      <c r="C266" s="53" t="s">
        <v>850</v>
      </c>
      <c r="D266" s="50">
        <v>5</v>
      </c>
      <c r="E266" s="54">
        <v>5</v>
      </c>
    </row>
    <row r="267" spans="1:5" ht="27.75" customHeight="1">
      <c r="A267" s="6">
        <v>12</v>
      </c>
      <c r="B267" s="47" t="s">
        <v>1000</v>
      </c>
      <c r="C267" s="53" t="s">
        <v>839</v>
      </c>
      <c r="D267" s="65">
        <v>0.08</v>
      </c>
      <c r="E267" s="65">
        <v>0.08</v>
      </c>
    </row>
    <row r="268" spans="1:5" ht="27.75" customHeight="1">
      <c r="A268" s="6">
        <v>13</v>
      </c>
      <c r="B268" s="47" t="s">
        <v>357</v>
      </c>
      <c r="C268" s="53" t="s">
        <v>839</v>
      </c>
      <c r="D268" s="65">
        <v>0.11</v>
      </c>
      <c r="E268" s="65">
        <v>0.11</v>
      </c>
    </row>
    <row r="269" spans="1:5" ht="42" customHeight="1">
      <c r="A269" s="6">
        <v>14</v>
      </c>
      <c r="B269" s="47" t="s">
        <v>998</v>
      </c>
      <c r="C269" s="53" t="s">
        <v>999</v>
      </c>
      <c r="D269" s="65">
        <v>0.01</v>
      </c>
      <c r="E269" s="29">
        <v>0.01</v>
      </c>
    </row>
    <row r="270" spans="1:5" ht="27.75" customHeight="1">
      <c r="A270" s="6">
        <v>15</v>
      </c>
      <c r="B270" s="47" t="s">
        <v>997</v>
      </c>
      <c r="C270" s="53" t="s">
        <v>883</v>
      </c>
      <c r="D270" s="65">
        <v>0.35</v>
      </c>
      <c r="E270" s="29">
        <v>0.35</v>
      </c>
    </row>
    <row r="271" spans="1:5" ht="27.75" customHeight="1">
      <c r="A271" s="6">
        <v>16</v>
      </c>
      <c r="B271" s="47" t="s">
        <v>996</v>
      </c>
      <c r="C271" s="53" t="s">
        <v>883</v>
      </c>
      <c r="D271" s="65">
        <v>0.24</v>
      </c>
      <c r="E271" s="29">
        <v>0.24</v>
      </c>
    </row>
    <row r="272" spans="1:5" ht="27.75" customHeight="1">
      <c r="A272" s="6">
        <v>17</v>
      </c>
      <c r="B272" s="47" t="s">
        <v>511</v>
      </c>
      <c r="C272" s="53" t="s">
        <v>862</v>
      </c>
      <c r="D272" s="50">
        <v>2.3</v>
      </c>
      <c r="E272" s="54">
        <v>0.5</v>
      </c>
    </row>
    <row r="273" spans="1:5" ht="35.25" customHeight="1">
      <c r="A273" s="6">
        <v>18</v>
      </c>
      <c r="B273" s="47" t="s">
        <v>512</v>
      </c>
      <c r="C273" s="53" t="s">
        <v>863</v>
      </c>
      <c r="D273" s="50">
        <v>2.5</v>
      </c>
      <c r="E273" s="54">
        <v>1.05</v>
      </c>
    </row>
    <row r="274" spans="1:5" ht="37.5" customHeight="1">
      <c r="A274" s="6">
        <v>19</v>
      </c>
      <c r="B274" s="47" t="s">
        <v>533</v>
      </c>
      <c r="C274" s="53" t="s">
        <v>534</v>
      </c>
      <c r="D274" s="50">
        <v>1.67</v>
      </c>
      <c r="E274" s="54">
        <v>1.64</v>
      </c>
    </row>
    <row r="275" spans="1:5" ht="27.75" customHeight="1">
      <c r="A275" s="6">
        <v>20</v>
      </c>
      <c r="B275" s="12" t="s">
        <v>365</v>
      </c>
      <c r="C275" s="53" t="s">
        <v>838</v>
      </c>
      <c r="D275" s="65">
        <v>1.5</v>
      </c>
      <c r="E275" s="29">
        <v>1.5</v>
      </c>
    </row>
    <row r="276" spans="1:5" s="114" customFormat="1" ht="27.75" customHeight="1">
      <c r="A276" s="2" t="s">
        <v>252</v>
      </c>
      <c r="B276" s="1" t="s">
        <v>253</v>
      </c>
      <c r="C276" s="2"/>
      <c r="D276" s="45">
        <f>D277+D311</f>
        <v>125.36000000000001</v>
      </c>
      <c r="E276" s="45">
        <f>E277+E311</f>
        <v>112.09</v>
      </c>
    </row>
    <row r="277" spans="1:5" s="68" customFormat="1" ht="27.75" customHeight="1">
      <c r="A277" s="33"/>
      <c r="B277" s="4" t="s">
        <v>908</v>
      </c>
      <c r="C277" s="67"/>
      <c r="D277" s="107">
        <f>SUM(D278:D310)</f>
        <v>75.33000000000001</v>
      </c>
      <c r="E277" s="107">
        <f>SUM(E278:E310)</f>
        <v>65.47</v>
      </c>
    </row>
    <row r="278" spans="1:5" ht="27.75" customHeight="1">
      <c r="A278" s="6">
        <v>1</v>
      </c>
      <c r="B278" s="39" t="s">
        <v>303</v>
      </c>
      <c r="C278" s="40" t="s">
        <v>269</v>
      </c>
      <c r="D278" s="41">
        <v>3.13</v>
      </c>
      <c r="E278" s="29">
        <v>2.88</v>
      </c>
    </row>
    <row r="279" spans="1:5" ht="30.75" customHeight="1">
      <c r="A279" s="6">
        <v>2</v>
      </c>
      <c r="B279" s="44" t="s">
        <v>755</v>
      </c>
      <c r="C279" s="41" t="s">
        <v>296</v>
      </c>
      <c r="D279" s="41">
        <v>1.78</v>
      </c>
      <c r="E279" s="29">
        <v>1.78</v>
      </c>
    </row>
    <row r="280" spans="1:5" ht="39.75" customHeight="1">
      <c r="A280" s="6">
        <v>3</v>
      </c>
      <c r="B280" s="39" t="s">
        <v>306</v>
      </c>
      <c r="C280" s="40" t="s">
        <v>269</v>
      </c>
      <c r="D280" s="41">
        <v>3</v>
      </c>
      <c r="E280" s="29">
        <v>3</v>
      </c>
    </row>
    <row r="281" spans="1:5" ht="36.75" customHeight="1">
      <c r="A281" s="6">
        <v>4</v>
      </c>
      <c r="B281" s="39" t="s">
        <v>307</v>
      </c>
      <c r="C281" s="40" t="s">
        <v>269</v>
      </c>
      <c r="D281" s="41">
        <v>0.82</v>
      </c>
      <c r="E281" s="29">
        <v>0.82</v>
      </c>
    </row>
    <row r="282" spans="1:5" ht="27.75" customHeight="1">
      <c r="A282" s="6">
        <v>5</v>
      </c>
      <c r="B282" s="39" t="s">
        <v>308</v>
      </c>
      <c r="C282" s="40" t="s">
        <v>269</v>
      </c>
      <c r="D282" s="41">
        <v>0.8</v>
      </c>
      <c r="E282" s="29">
        <v>0.8</v>
      </c>
    </row>
    <row r="283" spans="1:5" ht="27.75" customHeight="1">
      <c r="A283" s="6">
        <v>6</v>
      </c>
      <c r="B283" s="39" t="s">
        <v>315</v>
      </c>
      <c r="C283" s="43" t="s">
        <v>269</v>
      </c>
      <c r="D283" s="41">
        <v>9.92</v>
      </c>
      <c r="E283" s="41">
        <v>6.4</v>
      </c>
    </row>
    <row r="284" spans="1:5" ht="27.75" customHeight="1">
      <c r="A284" s="6">
        <v>7</v>
      </c>
      <c r="B284" s="39" t="s">
        <v>1249</v>
      </c>
      <c r="C284" s="43" t="s">
        <v>269</v>
      </c>
      <c r="D284" s="41">
        <v>0.37</v>
      </c>
      <c r="E284" s="41">
        <v>0.37</v>
      </c>
    </row>
    <row r="285" spans="1:5" ht="27.75" customHeight="1">
      <c r="A285" s="6">
        <v>8</v>
      </c>
      <c r="B285" s="31" t="s">
        <v>314</v>
      </c>
      <c r="C285" s="27" t="s">
        <v>259</v>
      </c>
      <c r="D285" s="29">
        <v>0.84</v>
      </c>
      <c r="E285" s="29">
        <v>0.36</v>
      </c>
    </row>
    <row r="286" spans="1:5" ht="27.75" customHeight="1">
      <c r="A286" s="6">
        <v>9</v>
      </c>
      <c r="B286" s="39" t="s">
        <v>316</v>
      </c>
      <c r="C286" s="43" t="s">
        <v>267</v>
      </c>
      <c r="D286" s="41">
        <v>2</v>
      </c>
      <c r="E286" s="41">
        <v>2</v>
      </c>
    </row>
    <row r="287" spans="1:5" ht="27.75" customHeight="1">
      <c r="A287" s="6">
        <v>10</v>
      </c>
      <c r="B287" s="39" t="s">
        <v>317</v>
      </c>
      <c r="C287" s="43" t="s">
        <v>318</v>
      </c>
      <c r="D287" s="41">
        <v>3.6</v>
      </c>
      <c r="E287" s="41">
        <v>3.6</v>
      </c>
    </row>
    <row r="288" spans="1:5" ht="27.75" customHeight="1">
      <c r="A288" s="6">
        <v>11</v>
      </c>
      <c r="B288" s="39" t="s">
        <v>1246</v>
      </c>
      <c r="C288" s="43" t="s">
        <v>267</v>
      </c>
      <c r="D288" s="41">
        <v>0.21</v>
      </c>
      <c r="E288" s="41">
        <v>0.21</v>
      </c>
    </row>
    <row r="289" spans="1:5" ht="27.75" customHeight="1">
      <c r="A289" s="6">
        <v>12</v>
      </c>
      <c r="B289" s="39" t="s">
        <v>320</v>
      </c>
      <c r="C289" s="43" t="s">
        <v>263</v>
      </c>
      <c r="D289" s="41">
        <v>1.42</v>
      </c>
      <c r="E289" s="41">
        <v>1.42</v>
      </c>
    </row>
    <row r="290" spans="1:5" ht="27.75" customHeight="1">
      <c r="A290" s="6">
        <v>13</v>
      </c>
      <c r="B290" s="39" t="s">
        <v>1247</v>
      </c>
      <c r="C290" s="43" t="s">
        <v>263</v>
      </c>
      <c r="D290" s="41">
        <v>2.5</v>
      </c>
      <c r="E290" s="41">
        <v>2.5</v>
      </c>
    </row>
    <row r="291" spans="1:5" ht="27.75" customHeight="1">
      <c r="A291" s="6">
        <v>14</v>
      </c>
      <c r="B291" s="39" t="s">
        <v>319</v>
      </c>
      <c r="C291" s="43" t="s">
        <v>295</v>
      </c>
      <c r="D291" s="41">
        <v>1.05</v>
      </c>
      <c r="E291" s="41">
        <v>1.05</v>
      </c>
    </row>
    <row r="292" spans="1:5" ht="27.75" customHeight="1">
      <c r="A292" s="6">
        <v>15</v>
      </c>
      <c r="B292" s="36" t="s">
        <v>304</v>
      </c>
      <c r="C292" s="40" t="s">
        <v>257</v>
      </c>
      <c r="D292" s="26">
        <v>0.52</v>
      </c>
      <c r="E292" s="29">
        <v>0.52</v>
      </c>
    </row>
    <row r="293" spans="1:5" ht="27.75" customHeight="1">
      <c r="A293" s="6">
        <v>16</v>
      </c>
      <c r="B293" s="39" t="s">
        <v>256</v>
      </c>
      <c r="C293" s="40" t="s">
        <v>257</v>
      </c>
      <c r="D293" s="41">
        <v>0.6</v>
      </c>
      <c r="E293" s="29">
        <v>0.07</v>
      </c>
    </row>
    <row r="294" spans="1:5" ht="27.75" customHeight="1">
      <c r="A294" s="6">
        <v>17</v>
      </c>
      <c r="B294" s="39" t="s">
        <v>260</v>
      </c>
      <c r="C294" s="40" t="s">
        <v>259</v>
      </c>
      <c r="D294" s="41">
        <v>1.04</v>
      </c>
      <c r="E294" s="29">
        <v>1.04</v>
      </c>
    </row>
    <row r="295" spans="1:5" ht="27.75" customHeight="1">
      <c r="A295" s="6">
        <v>18</v>
      </c>
      <c r="B295" s="39" t="s">
        <v>261</v>
      </c>
      <c r="C295" s="40" t="s">
        <v>259</v>
      </c>
      <c r="D295" s="41">
        <v>0.66</v>
      </c>
      <c r="E295" s="29">
        <v>0.66</v>
      </c>
    </row>
    <row r="296" spans="1:5" ht="37.5" customHeight="1">
      <c r="A296" s="6">
        <v>19</v>
      </c>
      <c r="B296" s="39" t="s">
        <v>1090</v>
      </c>
      <c r="C296" s="40" t="s">
        <v>263</v>
      </c>
      <c r="D296" s="41">
        <v>0.11</v>
      </c>
      <c r="E296" s="29">
        <v>0.11</v>
      </c>
    </row>
    <row r="297" spans="1:5" ht="39" customHeight="1">
      <c r="A297" s="6">
        <v>20</v>
      </c>
      <c r="B297" s="39" t="s">
        <v>268</v>
      </c>
      <c r="C297" s="40" t="s">
        <v>1248</v>
      </c>
      <c r="D297" s="41">
        <v>8.49</v>
      </c>
      <c r="E297" s="29">
        <v>8.49</v>
      </c>
    </row>
    <row r="298" spans="1:5" ht="27.75" customHeight="1">
      <c r="A298" s="6">
        <v>21</v>
      </c>
      <c r="B298" s="34" t="s">
        <v>270</v>
      </c>
      <c r="C298" s="40" t="s">
        <v>271</v>
      </c>
      <c r="D298" s="26">
        <v>4.5</v>
      </c>
      <c r="E298" s="29">
        <v>4.5</v>
      </c>
    </row>
    <row r="299" spans="1:5" ht="36" customHeight="1">
      <c r="A299" s="6">
        <v>22</v>
      </c>
      <c r="B299" s="39" t="s">
        <v>272</v>
      </c>
      <c r="C299" s="40" t="s">
        <v>273</v>
      </c>
      <c r="D299" s="41">
        <v>0.2</v>
      </c>
      <c r="E299" s="29">
        <v>0.2</v>
      </c>
    </row>
    <row r="300" spans="1:5" ht="37.5" customHeight="1">
      <c r="A300" s="6">
        <v>23</v>
      </c>
      <c r="B300" s="39" t="s">
        <v>274</v>
      </c>
      <c r="C300" s="40" t="s">
        <v>275</v>
      </c>
      <c r="D300" s="41">
        <v>0.07</v>
      </c>
      <c r="E300" s="29">
        <v>0.07</v>
      </c>
    </row>
    <row r="301" spans="1:5" ht="27.75" customHeight="1">
      <c r="A301" s="6">
        <v>24</v>
      </c>
      <c r="B301" s="39" t="s">
        <v>276</v>
      </c>
      <c r="C301" s="40" t="s">
        <v>277</v>
      </c>
      <c r="D301" s="41">
        <v>0.6</v>
      </c>
      <c r="E301" s="29">
        <v>0.6</v>
      </c>
    </row>
    <row r="302" spans="1:5" ht="27.75" customHeight="1">
      <c r="A302" s="6">
        <v>25</v>
      </c>
      <c r="B302" s="34" t="s">
        <v>313</v>
      </c>
      <c r="C302" s="40" t="s">
        <v>271</v>
      </c>
      <c r="D302" s="26">
        <v>6.5</v>
      </c>
      <c r="E302" s="29">
        <v>6.5</v>
      </c>
    </row>
    <row r="303" spans="1:5" ht="27.75" customHeight="1">
      <c r="A303" s="6">
        <v>26</v>
      </c>
      <c r="B303" s="79" t="s">
        <v>286</v>
      </c>
      <c r="C303" s="40" t="s">
        <v>287</v>
      </c>
      <c r="D303" s="80">
        <v>1</v>
      </c>
      <c r="E303" s="29">
        <v>0.7</v>
      </c>
    </row>
    <row r="304" spans="1:5" ht="27.75" customHeight="1">
      <c r="A304" s="6">
        <v>27</v>
      </c>
      <c r="B304" s="39" t="s">
        <v>289</v>
      </c>
      <c r="C304" s="40" t="s">
        <v>263</v>
      </c>
      <c r="D304" s="41">
        <v>9.98</v>
      </c>
      <c r="E304" s="29">
        <v>9</v>
      </c>
    </row>
    <row r="305" spans="1:5" ht="31.5" customHeight="1">
      <c r="A305" s="6">
        <v>28</v>
      </c>
      <c r="B305" s="12" t="s">
        <v>302</v>
      </c>
      <c r="C305" s="27" t="s">
        <v>271</v>
      </c>
      <c r="D305" s="29">
        <v>0.62</v>
      </c>
      <c r="E305" s="29">
        <v>0.6</v>
      </c>
    </row>
    <row r="306" spans="1:5" ht="27.75" customHeight="1">
      <c r="A306" s="6">
        <v>29</v>
      </c>
      <c r="B306" s="39" t="s">
        <v>153</v>
      </c>
      <c r="C306" s="40" t="s">
        <v>259</v>
      </c>
      <c r="D306" s="41">
        <v>1.54</v>
      </c>
      <c r="E306" s="29">
        <v>1.28</v>
      </c>
    </row>
    <row r="307" spans="1:5" ht="27.75" customHeight="1">
      <c r="A307" s="6">
        <v>30</v>
      </c>
      <c r="B307" s="39" t="s">
        <v>153</v>
      </c>
      <c r="C307" s="40" t="s">
        <v>255</v>
      </c>
      <c r="D307" s="41">
        <f>1.36+0.02</f>
        <v>1.3800000000000001</v>
      </c>
      <c r="E307" s="29">
        <v>1.36</v>
      </c>
    </row>
    <row r="308" spans="1:5" ht="27.75" customHeight="1">
      <c r="A308" s="6">
        <v>31</v>
      </c>
      <c r="B308" s="39" t="s">
        <v>153</v>
      </c>
      <c r="C308" s="40" t="s">
        <v>279</v>
      </c>
      <c r="D308" s="41">
        <v>2.88</v>
      </c>
      <c r="E308" s="29">
        <v>0.05</v>
      </c>
    </row>
    <row r="309" spans="1:5" ht="27.75" customHeight="1">
      <c r="A309" s="6">
        <v>32</v>
      </c>
      <c r="B309" s="39" t="s">
        <v>153</v>
      </c>
      <c r="C309" s="40" t="s">
        <v>295</v>
      </c>
      <c r="D309" s="41">
        <f>1.39-0.46</f>
        <v>0.9299999999999999</v>
      </c>
      <c r="E309" s="29">
        <v>0.93</v>
      </c>
    </row>
    <row r="310" spans="1:5" ht="27.75" customHeight="1">
      <c r="A310" s="6">
        <v>33</v>
      </c>
      <c r="B310" s="39" t="s">
        <v>153</v>
      </c>
      <c r="C310" s="40" t="s">
        <v>281</v>
      </c>
      <c r="D310" s="41">
        <v>2.27</v>
      </c>
      <c r="E310" s="91">
        <v>1.6</v>
      </c>
    </row>
    <row r="311" spans="1:5" ht="27.75" customHeight="1">
      <c r="A311" s="6"/>
      <c r="B311" s="4" t="s">
        <v>934</v>
      </c>
      <c r="C311" s="6"/>
      <c r="D311" s="32">
        <f>SUM(D312:D333)</f>
        <v>50.03000000000001</v>
      </c>
      <c r="E311" s="32">
        <f>SUM(E312:E333)</f>
        <v>46.62000000000001</v>
      </c>
    </row>
    <row r="312" spans="1:5" ht="38.25" customHeight="1">
      <c r="A312" s="6">
        <v>1</v>
      </c>
      <c r="B312" s="12" t="s">
        <v>312</v>
      </c>
      <c r="C312" s="78" t="s">
        <v>269</v>
      </c>
      <c r="D312" s="77">
        <v>1.05</v>
      </c>
      <c r="E312" s="29">
        <v>1.05</v>
      </c>
    </row>
    <row r="313" spans="1:5" ht="39" customHeight="1">
      <c r="A313" s="6">
        <v>2</v>
      </c>
      <c r="B313" s="12" t="s">
        <v>754</v>
      </c>
      <c r="C313" s="88" t="s">
        <v>269</v>
      </c>
      <c r="D313" s="77">
        <v>0.17</v>
      </c>
      <c r="E313" s="29">
        <v>0.16</v>
      </c>
    </row>
    <row r="314" spans="1:5" ht="27.75" customHeight="1">
      <c r="A314" s="6">
        <v>3</v>
      </c>
      <c r="B314" s="12" t="s">
        <v>1234</v>
      </c>
      <c r="C314" s="78" t="s">
        <v>269</v>
      </c>
      <c r="D314" s="77">
        <v>1.5</v>
      </c>
      <c r="E314" s="77">
        <v>1.5</v>
      </c>
    </row>
    <row r="315" spans="1:5" ht="27.75" customHeight="1">
      <c r="A315" s="6">
        <v>4</v>
      </c>
      <c r="B315" s="12" t="s">
        <v>1235</v>
      </c>
      <c r="C315" s="78" t="s">
        <v>269</v>
      </c>
      <c r="D315" s="77">
        <v>3.38</v>
      </c>
      <c r="E315" s="77">
        <v>3.38</v>
      </c>
    </row>
    <row r="316" spans="1:5" ht="27.75" customHeight="1">
      <c r="A316" s="6">
        <v>5</v>
      </c>
      <c r="B316" s="12" t="s">
        <v>1250</v>
      </c>
      <c r="C316" s="78" t="s">
        <v>269</v>
      </c>
      <c r="D316" s="77">
        <v>0.63</v>
      </c>
      <c r="E316" s="77">
        <v>0.63</v>
      </c>
    </row>
    <row r="317" spans="1:5" ht="27.75" customHeight="1">
      <c r="A317" s="6">
        <v>6</v>
      </c>
      <c r="B317" s="12" t="s">
        <v>1251</v>
      </c>
      <c r="C317" s="78" t="s">
        <v>269</v>
      </c>
      <c r="D317" s="77">
        <v>1.17</v>
      </c>
      <c r="E317" s="77">
        <v>1.17</v>
      </c>
    </row>
    <row r="318" spans="1:5" ht="27.75" customHeight="1">
      <c r="A318" s="6">
        <v>7</v>
      </c>
      <c r="B318" s="12" t="s">
        <v>321</v>
      </c>
      <c r="C318" s="78" t="s">
        <v>269</v>
      </c>
      <c r="D318" s="77">
        <v>1.79</v>
      </c>
      <c r="E318" s="77">
        <v>0.99</v>
      </c>
    </row>
    <row r="319" spans="1:5" ht="31.5" customHeight="1">
      <c r="A319" s="6">
        <v>8</v>
      </c>
      <c r="B319" s="7" t="s">
        <v>1060</v>
      </c>
      <c r="C319" s="6" t="s">
        <v>269</v>
      </c>
      <c r="D319" s="54">
        <v>2.6</v>
      </c>
      <c r="E319" s="54">
        <v>2.6</v>
      </c>
    </row>
    <row r="320" spans="1:5" ht="43.5" customHeight="1">
      <c r="A320" s="6">
        <v>9</v>
      </c>
      <c r="B320" s="47" t="s">
        <v>1240</v>
      </c>
      <c r="C320" s="53" t="s">
        <v>269</v>
      </c>
      <c r="D320" s="54">
        <v>11</v>
      </c>
      <c r="E320" s="77">
        <v>9.8</v>
      </c>
    </row>
    <row r="321" spans="1:5" ht="26.25" customHeight="1">
      <c r="A321" s="6">
        <v>10</v>
      </c>
      <c r="B321" s="177" t="s">
        <v>932</v>
      </c>
      <c r="C321" s="78" t="s">
        <v>269</v>
      </c>
      <c r="D321" s="77">
        <v>5.74</v>
      </c>
      <c r="E321" s="77">
        <v>5.74</v>
      </c>
    </row>
    <row r="322" spans="1:5" ht="27.75" customHeight="1">
      <c r="A322" s="6">
        <v>11</v>
      </c>
      <c r="B322" s="12" t="s">
        <v>1252</v>
      </c>
      <c r="C322" s="78" t="s">
        <v>269</v>
      </c>
      <c r="D322" s="77">
        <v>3.34</v>
      </c>
      <c r="E322" s="77">
        <v>3.34</v>
      </c>
    </row>
    <row r="323" spans="1:5" ht="37.5" customHeight="1">
      <c r="A323" s="6">
        <v>12</v>
      </c>
      <c r="B323" s="7" t="s">
        <v>1059</v>
      </c>
      <c r="C323" s="78" t="s">
        <v>269</v>
      </c>
      <c r="D323" s="54">
        <v>0.42</v>
      </c>
      <c r="E323" s="54">
        <v>0.42</v>
      </c>
    </row>
    <row r="324" spans="1:5" ht="27.75" customHeight="1">
      <c r="A324" s="6">
        <v>13</v>
      </c>
      <c r="B324" s="12" t="s">
        <v>955</v>
      </c>
      <c r="C324" s="78" t="s">
        <v>271</v>
      </c>
      <c r="D324" s="77">
        <v>1</v>
      </c>
      <c r="E324" s="77">
        <v>1</v>
      </c>
    </row>
    <row r="325" spans="1:5" ht="27.75" customHeight="1">
      <c r="A325" s="6">
        <v>14</v>
      </c>
      <c r="B325" s="7" t="s">
        <v>1093</v>
      </c>
      <c r="C325" s="53" t="s">
        <v>271</v>
      </c>
      <c r="D325" s="54">
        <v>1.58</v>
      </c>
      <c r="E325" s="54">
        <v>1.58</v>
      </c>
    </row>
    <row r="326" spans="1:5" ht="27.75" customHeight="1">
      <c r="A326" s="6">
        <v>15</v>
      </c>
      <c r="B326" s="12" t="s">
        <v>1058</v>
      </c>
      <c r="C326" s="78" t="s">
        <v>311</v>
      </c>
      <c r="D326" s="77">
        <v>2.43</v>
      </c>
      <c r="E326" s="77">
        <v>2.43</v>
      </c>
    </row>
    <row r="327" spans="1:5" ht="27.75" customHeight="1">
      <c r="A327" s="6">
        <v>16</v>
      </c>
      <c r="B327" s="12" t="s">
        <v>956</v>
      </c>
      <c r="C327" s="78" t="s">
        <v>257</v>
      </c>
      <c r="D327" s="77">
        <v>2.89</v>
      </c>
      <c r="E327" s="77">
        <v>2.89</v>
      </c>
    </row>
    <row r="328" spans="1:5" ht="27.75" customHeight="1">
      <c r="A328" s="6">
        <v>17</v>
      </c>
      <c r="B328" s="76" t="s">
        <v>153</v>
      </c>
      <c r="C328" s="88" t="s">
        <v>309</v>
      </c>
      <c r="D328" s="77">
        <v>2.96</v>
      </c>
      <c r="E328" s="29">
        <v>2.96</v>
      </c>
    </row>
    <row r="329" spans="1:5" ht="27.75" customHeight="1">
      <c r="A329" s="6">
        <v>18</v>
      </c>
      <c r="B329" s="76" t="s">
        <v>248</v>
      </c>
      <c r="C329" s="27" t="s">
        <v>263</v>
      </c>
      <c r="D329" s="26">
        <v>0.45</v>
      </c>
      <c r="E329" s="29">
        <v>0.28</v>
      </c>
    </row>
    <row r="330" spans="1:5" ht="27.75" customHeight="1">
      <c r="A330" s="6">
        <v>19</v>
      </c>
      <c r="B330" s="12" t="s">
        <v>248</v>
      </c>
      <c r="C330" s="27" t="s">
        <v>271</v>
      </c>
      <c r="D330" s="77">
        <v>2.1</v>
      </c>
      <c r="E330" s="29">
        <v>2.1</v>
      </c>
    </row>
    <row r="331" spans="1:5" ht="27.75" customHeight="1">
      <c r="A331" s="6">
        <v>20</v>
      </c>
      <c r="B331" s="12" t="s">
        <v>248</v>
      </c>
      <c r="C331" s="78" t="s">
        <v>269</v>
      </c>
      <c r="D331" s="77">
        <v>1.5</v>
      </c>
      <c r="E331" s="29">
        <v>1.5</v>
      </c>
    </row>
    <row r="332" spans="1:5" ht="27.75" customHeight="1">
      <c r="A332" s="6">
        <v>21</v>
      </c>
      <c r="B332" s="12" t="s">
        <v>248</v>
      </c>
      <c r="C332" s="78" t="s">
        <v>300</v>
      </c>
      <c r="D332" s="77">
        <v>1.33</v>
      </c>
      <c r="E332" s="29">
        <v>0.1</v>
      </c>
    </row>
    <row r="333" spans="1:5" ht="24" customHeight="1">
      <c r="A333" s="6">
        <v>22</v>
      </c>
      <c r="B333" s="12" t="s">
        <v>1365</v>
      </c>
      <c r="C333" s="78" t="s">
        <v>263</v>
      </c>
      <c r="D333" s="77">
        <v>1</v>
      </c>
      <c r="E333" s="29">
        <v>1</v>
      </c>
    </row>
    <row r="334" spans="1:5" s="114" customFormat="1" ht="27.75" customHeight="1">
      <c r="A334" s="2" t="s">
        <v>325</v>
      </c>
      <c r="B334" s="1" t="s">
        <v>326</v>
      </c>
      <c r="C334" s="2"/>
      <c r="D334" s="45">
        <f>D335+D432</f>
        <v>486.9499999999998</v>
      </c>
      <c r="E334" s="45">
        <f>E335+E432</f>
        <v>438.5099999999999</v>
      </c>
    </row>
    <row r="335" spans="1:5" s="68" customFormat="1" ht="27.75" customHeight="1">
      <c r="A335" s="33"/>
      <c r="B335" s="4" t="s">
        <v>908</v>
      </c>
      <c r="C335" s="67"/>
      <c r="D335" s="107">
        <f>SUM(D336:D431)</f>
        <v>310.30999999999995</v>
      </c>
      <c r="E335" s="107">
        <f>SUM(E336:E431)</f>
        <v>267.09000000000003</v>
      </c>
    </row>
    <row r="336" spans="1:5" ht="27.75" customHeight="1">
      <c r="A336" s="6">
        <v>1</v>
      </c>
      <c r="B336" s="12" t="s">
        <v>341</v>
      </c>
      <c r="C336" s="6" t="s">
        <v>800</v>
      </c>
      <c r="D336" s="29">
        <v>6.07</v>
      </c>
      <c r="E336" s="29">
        <v>5.71</v>
      </c>
    </row>
    <row r="337" spans="1:5" ht="27.75" customHeight="1">
      <c r="A337" s="6">
        <v>2</v>
      </c>
      <c r="B337" s="12" t="s">
        <v>343</v>
      </c>
      <c r="C337" s="6" t="s">
        <v>801</v>
      </c>
      <c r="D337" s="29">
        <v>2.18</v>
      </c>
      <c r="E337" s="29">
        <v>1.75</v>
      </c>
    </row>
    <row r="338" spans="1:5" ht="27.75" customHeight="1">
      <c r="A338" s="6">
        <v>3</v>
      </c>
      <c r="B338" s="12" t="s">
        <v>344</v>
      </c>
      <c r="C338" s="6" t="s">
        <v>801</v>
      </c>
      <c r="D338" s="29">
        <v>1.45</v>
      </c>
      <c r="E338" s="29">
        <v>1.45</v>
      </c>
    </row>
    <row r="339" spans="1:5" ht="27.75" customHeight="1">
      <c r="A339" s="6">
        <v>4</v>
      </c>
      <c r="B339" s="47" t="s">
        <v>376</v>
      </c>
      <c r="C339" s="6" t="s">
        <v>801</v>
      </c>
      <c r="D339" s="54">
        <v>0.48</v>
      </c>
      <c r="E339" s="29">
        <v>0.21</v>
      </c>
    </row>
    <row r="340" spans="1:5" ht="27.75" customHeight="1">
      <c r="A340" s="6">
        <v>5</v>
      </c>
      <c r="B340" s="12" t="s">
        <v>377</v>
      </c>
      <c r="C340" s="6" t="s">
        <v>801</v>
      </c>
      <c r="D340" s="29">
        <v>1.3000000000000003</v>
      </c>
      <c r="E340" s="29">
        <v>1.07</v>
      </c>
    </row>
    <row r="341" spans="1:5" ht="27.75" customHeight="1">
      <c r="A341" s="6">
        <v>6</v>
      </c>
      <c r="B341" s="12" t="s">
        <v>416</v>
      </c>
      <c r="C341" s="6" t="s">
        <v>801</v>
      </c>
      <c r="D341" s="29">
        <v>0.12</v>
      </c>
      <c r="E341" s="29">
        <v>0.12</v>
      </c>
    </row>
    <row r="342" spans="1:5" ht="27.75" customHeight="1">
      <c r="A342" s="6">
        <v>7</v>
      </c>
      <c r="B342" s="12" t="s">
        <v>383</v>
      </c>
      <c r="C342" s="6" t="s">
        <v>805</v>
      </c>
      <c r="D342" s="29">
        <v>3.6</v>
      </c>
      <c r="E342" s="29">
        <v>0.52</v>
      </c>
    </row>
    <row r="343" spans="1:5" ht="27.75" customHeight="1">
      <c r="A343" s="6">
        <v>8</v>
      </c>
      <c r="B343" s="12" t="s">
        <v>407</v>
      </c>
      <c r="C343" s="6" t="s">
        <v>803</v>
      </c>
      <c r="D343" s="29">
        <v>1.2</v>
      </c>
      <c r="E343" s="29">
        <v>1.2</v>
      </c>
    </row>
    <row r="344" spans="1:5" ht="27.75" customHeight="1">
      <c r="A344" s="6">
        <v>9</v>
      </c>
      <c r="B344" s="12" t="s">
        <v>399</v>
      </c>
      <c r="C344" s="6" t="s">
        <v>803</v>
      </c>
      <c r="D344" s="29">
        <v>2</v>
      </c>
      <c r="E344" s="29">
        <v>2</v>
      </c>
    </row>
    <row r="345" spans="1:5" ht="27.75" customHeight="1">
      <c r="A345" s="6">
        <v>10</v>
      </c>
      <c r="B345" s="12" t="s">
        <v>378</v>
      </c>
      <c r="C345" s="6" t="s">
        <v>803</v>
      </c>
      <c r="D345" s="29">
        <v>2.35</v>
      </c>
      <c r="E345" s="29">
        <v>2.27</v>
      </c>
    </row>
    <row r="346" spans="1:5" ht="27.75" customHeight="1">
      <c r="A346" s="6">
        <v>11</v>
      </c>
      <c r="B346" s="47" t="s">
        <v>373</v>
      </c>
      <c r="C346" s="6" t="s">
        <v>802</v>
      </c>
      <c r="D346" s="54">
        <v>1.3</v>
      </c>
      <c r="E346" s="29">
        <v>1.2</v>
      </c>
    </row>
    <row r="347" spans="1:5" ht="27.75" customHeight="1">
      <c r="A347" s="6">
        <v>12</v>
      </c>
      <c r="B347" s="47" t="s">
        <v>374</v>
      </c>
      <c r="C347" s="6" t="s">
        <v>802</v>
      </c>
      <c r="D347" s="54">
        <v>3.0999999999999996</v>
      </c>
      <c r="E347" s="29">
        <v>2.88</v>
      </c>
    </row>
    <row r="348" spans="1:5" ht="27.75" customHeight="1">
      <c r="A348" s="6">
        <v>13</v>
      </c>
      <c r="B348" s="47" t="s">
        <v>375</v>
      </c>
      <c r="C348" s="6" t="s">
        <v>802</v>
      </c>
      <c r="D348" s="54">
        <v>1.48</v>
      </c>
      <c r="E348" s="29">
        <v>1.48</v>
      </c>
    </row>
    <row r="349" spans="1:5" ht="36.75" customHeight="1">
      <c r="A349" s="6">
        <v>14</v>
      </c>
      <c r="B349" s="12" t="s">
        <v>368</v>
      </c>
      <c r="C349" s="6" t="s">
        <v>1307</v>
      </c>
      <c r="D349" s="29">
        <v>9.8</v>
      </c>
      <c r="E349" s="29">
        <v>9.8</v>
      </c>
    </row>
    <row r="350" spans="1:5" ht="42" customHeight="1">
      <c r="A350" s="6">
        <v>15</v>
      </c>
      <c r="B350" s="12" t="s">
        <v>370</v>
      </c>
      <c r="C350" s="6" t="s">
        <v>1308</v>
      </c>
      <c r="D350" s="29">
        <v>9.8</v>
      </c>
      <c r="E350" s="29">
        <v>9.8</v>
      </c>
    </row>
    <row r="351" spans="1:5" ht="44.25" customHeight="1">
      <c r="A351" s="6">
        <v>16</v>
      </c>
      <c r="B351" s="12" t="s">
        <v>352</v>
      </c>
      <c r="C351" s="6" t="s">
        <v>801</v>
      </c>
      <c r="D351" s="29">
        <v>11.1</v>
      </c>
      <c r="E351" s="29">
        <v>9</v>
      </c>
    </row>
    <row r="352" spans="1:5" ht="27.75" customHeight="1">
      <c r="A352" s="6">
        <v>17</v>
      </c>
      <c r="B352" s="12" t="s">
        <v>391</v>
      </c>
      <c r="C352" s="6" t="s">
        <v>328</v>
      </c>
      <c r="D352" s="29">
        <v>1.18</v>
      </c>
      <c r="E352" s="29">
        <v>1.14</v>
      </c>
    </row>
    <row r="353" spans="1:5" ht="27.75" customHeight="1">
      <c r="A353" s="6">
        <v>18</v>
      </c>
      <c r="B353" s="12" t="s">
        <v>392</v>
      </c>
      <c r="C353" s="6" t="s">
        <v>328</v>
      </c>
      <c r="D353" s="29">
        <v>1.5</v>
      </c>
      <c r="E353" s="29">
        <v>1.45</v>
      </c>
    </row>
    <row r="354" spans="1:5" ht="27.75" customHeight="1">
      <c r="A354" s="6">
        <v>19</v>
      </c>
      <c r="B354" s="12" t="s">
        <v>946</v>
      </c>
      <c r="C354" s="6" t="s">
        <v>947</v>
      </c>
      <c r="D354" s="29">
        <v>0.04</v>
      </c>
      <c r="E354" s="29">
        <v>0.04</v>
      </c>
    </row>
    <row r="355" spans="1:5" ht="27.75" customHeight="1">
      <c r="A355" s="6">
        <v>20</v>
      </c>
      <c r="B355" s="12" t="s">
        <v>379</v>
      </c>
      <c r="C355" s="6" t="s">
        <v>947</v>
      </c>
      <c r="D355" s="29">
        <v>2.15</v>
      </c>
      <c r="E355" s="29">
        <v>2.06</v>
      </c>
    </row>
    <row r="356" spans="1:5" ht="27.75" customHeight="1">
      <c r="A356" s="6">
        <v>21</v>
      </c>
      <c r="B356" s="12" t="s">
        <v>764</v>
      </c>
      <c r="C356" s="6" t="s">
        <v>328</v>
      </c>
      <c r="D356" s="29">
        <v>1.4300000000000002</v>
      </c>
      <c r="E356" s="29">
        <v>1.43</v>
      </c>
    </row>
    <row r="357" spans="1:5" ht="27.75" customHeight="1">
      <c r="A357" s="6">
        <v>22</v>
      </c>
      <c r="B357" s="12" t="s">
        <v>400</v>
      </c>
      <c r="C357" s="6" t="s">
        <v>328</v>
      </c>
      <c r="D357" s="29">
        <v>0.55</v>
      </c>
      <c r="E357" s="29">
        <v>0.55</v>
      </c>
    </row>
    <row r="358" spans="1:5" ht="35.25" customHeight="1">
      <c r="A358" s="6">
        <v>23</v>
      </c>
      <c r="B358" s="12" t="s">
        <v>412</v>
      </c>
      <c r="C358" s="6" t="s">
        <v>328</v>
      </c>
      <c r="D358" s="29">
        <v>0.46</v>
      </c>
      <c r="E358" s="29">
        <v>0.46</v>
      </c>
    </row>
    <row r="359" spans="1:5" ht="27.75" customHeight="1">
      <c r="A359" s="6">
        <v>24</v>
      </c>
      <c r="B359" s="12" t="s">
        <v>413</v>
      </c>
      <c r="C359" s="6" t="s">
        <v>328</v>
      </c>
      <c r="D359" s="29">
        <v>9.09</v>
      </c>
      <c r="E359" s="29">
        <v>9</v>
      </c>
    </row>
    <row r="360" spans="1:5" ht="27.75" customHeight="1">
      <c r="A360" s="6">
        <v>25</v>
      </c>
      <c r="B360" s="12" t="s">
        <v>367</v>
      </c>
      <c r="C360" s="6" t="s">
        <v>328</v>
      </c>
      <c r="D360" s="29">
        <v>1.4</v>
      </c>
      <c r="E360" s="29">
        <v>1.4</v>
      </c>
    </row>
    <row r="361" spans="1:5" ht="27.75" customHeight="1">
      <c r="A361" s="6">
        <v>26</v>
      </c>
      <c r="B361" s="12" t="s">
        <v>421</v>
      </c>
      <c r="C361" s="6" t="s">
        <v>463</v>
      </c>
      <c r="D361" s="29">
        <v>3.2299999999999995</v>
      </c>
      <c r="E361" s="29">
        <v>3.03</v>
      </c>
    </row>
    <row r="362" spans="1:5" ht="27.75" customHeight="1">
      <c r="A362" s="6">
        <v>27</v>
      </c>
      <c r="B362" s="12" t="s">
        <v>422</v>
      </c>
      <c r="C362" s="6" t="s">
        <v>463</v>
      </c>
      <c r="D362" s="29">
        <v>1.62</v>
      </c>
      <c r="E362" s="29">
        <v>1.62</v>
      </c>
    </row>
    <row r="363" spans="1:5" ht="27.75" customHeight="1">
      <c r="A363" s="6">
        <v>28</v>
      </c>
      <c r="B363" s="12" t="s">
        <v>423</v>
      </c>
      <c r="C363" s="6" t="s">
        <v>463</v>
      </c>
      <c r="D363" s="29">
        <v>2</v>
      </c>
      <c r="E363" s="29">
        <v>2</v>
      </c>
    </row>
    <row r="364" spans="1:5" ht="27.75" customHeight="1">
      <c r="A364" s="6">
        <v>29</v>
      </c>
      <c r="B364" s="12" t="s">
        <v>424</v>
      </c>
      <c r="C364" s="6" t="s">
        <v>463</v>
      </c>
      <c r="D364" s="29">
        <v>4.44</v>
      </c>
      <c r="E364" s="29">
        <v>4.44</v>
      </c>
    </row>
    <row r="365" spans="1:5" ht="27.75" customHeight="1">
      <c r="A365" s="6">
        <v>30</v>
      </c>
      <c r="B365" s="12" t="s">
        <v>380</v>
      </c>
      <c r="C365" s="6" t="s">
        <v>463</v>
      </c>
      <c r="D365" s="29">
        <v>0.53</v>
      </c>
      <c r="E365" s="29">
        <v>0.5</v>
      </c>
    </row>
    <row r="366" spans="1:5" ht="27.75" customHeight="1">
      <c r="A366" s="6">
        <v>31</v>
      </c>
      <c r="B366" s="12" t="s">
        <v>1021</v>
      </c>
      <c r="C366" s="6" t="s">
        <v>463</v>
      </c>
      <c r="D366" s="29">
        <v>1.5</v>
      </c>
      <c r="E366" s="29">
        <v>1.5</v>
      </c>
    </row>
    <row r="367" spans="1:5" ht="27.75" customHeight="1">
      <c r="A367" s="6">
        <v>32</v>
      </c>
      <c r="B367" s="47" t="s">
        <v>381</v>
      </c>
      <c r="C367" s="6" t="s">
        <v>804</v>
      </c>
      <c r="D367" s="54">
        <v>2.05</v>
      </c>
      <c r="E367" s="29">
        <v>1.89</v>
      </c>
    </row>
    <row r="368" spans="1:5" ht="27.75" customHeight="1">
      <c r="A368" s="6">
        <v>33</v>
      </c>
      <c r="B368" s="12" t="s">
        <v>382</v>
      </c>
      <c r="C368" s="6" t="s">
        <v>804</v>
      </c>
      <c r="D368" s="29">
        <v>2.48</v>
      </c>
      <c r="E368" s="29">
        <v>2.33</v>
      </c>
    </row>
    <row r="369" spans="1:5" ht="37.5" customHeight="1">
      <c r="A369" s="6">
        <v>34</v>
      </c>
      <c r="B369" s="12" t="s">
        <v>404</v>
      </c>
      <c r="C369" s="6" t="s">
        <v>804</v>
      </c>
      <c r="D369" s="29">
        <v>1</v>
      </c>
      <c r="E369" s="29">
        <v>1</v>
      </c>
    </row>
    <row r="370" spans="1:5" ht="27.75" customHeight="1">
      <c r="A370" s="6">
        <v>35</v>
      </c>
      <c r="B370" s="12" t="s">
        <v>384</v>
      </c>
      <c r="C370" s="6" t="s">
        <v>806</v>
      </c>
      <c r="D370" s="29">
        <v>2</v>
      </c>
      <c r="E370" s="29">
        <v>1.93</v>
      </c>
    </row>
    <row r="371" spans="1:5" ht="27.75" customHeight="1">
      <c r="A371" s="6">
        <v>36</v>
      </c>
      <c r="B371" s="12" t="s">
        <v>385</v>
      </c>
      <c r="C371" s="6" t="s">
        <v>806</v>
      </c>
      <c r="D371" s="29">
        <v>3.5</v>
      </c>
      <c r="E371" s="29">
        <v>3.5</v>
      </c>
    </row>
    <row r="372" spans="1:5" ht="27.75" customHeight="1">
      <c r="A372" s="6">
        <v>37</v>
      </c>
      <c r="B372" s="12" t="s">
        <v>386</v>
      </c>
      <c r="C372" s="6" t="s">
        <v>806</v>
      </c>
      <c r="D372" s="29">
        <v>5.39</v>
      </c>
      <c r="E372" s="29">
        <v>4.47</v>
      </c>
    </row>
    <row r="373" spans="1:5" ht="27.75" customHeight="1">
      <c r="A373" s="6">
        <v>38</v>
      </c>
      <c r="B373" s="12" t="s">
        <v>387</v>
      </c>
      <c r="C373" s="6" t="s">
        <v>806</v>
      </c>
      <c r="D373" s="29">
        <v>5.43</v>
      </c>
      <c r="E373" s="29">
        <v>5.33</v>
      </c>
    </row>
    <row r="374" spans="1:5" ht="27.75" customHeight="1">
      <c r="A374" s="6">
        <v>39</v>
      </c>
      <c r="B374" s="12" t="s">
        <v>388</v>
      </c>
      <c r="C374" s="6" t="s">
        <v>806</v>
      </c>
      <c r="D374" s="29">
        <v>10</v>
      </c>
      <c r="E374" s="29">
        <v>9.53</v>
      </c>
    </row>
    <row r="375" spans="1:5" ht="27.75" customHeight="1">
      <c r="A375" s="6">
        <v>40</v>
      </c>
      <c r="B375" s="12" t="s">
        <v>389</v>
      </c>
      <c r="C375" s="6" t="s">
        <v>806</v>
      </c>
      <c r="D375" s="29">
        <v>5.66</v>
      </c>
      <c r="E375" s="29">
        <v>5.53</v>
      </c>
    </row>
    <row r="376" spans="1:5" ht="27.75" customHeight="1">
      <c r="A376" s="6">
        <v>41</v>
      </c>
      <c r="B376" s="12" t="s">
        <v>390</v>
      </c>
      <c r="C376" s="6" t="s">
        <v>806</v>
      </c>
      <c r="D376" s="29">
        <v>0.28</v>
      </c>
      <c r="E376" s="29">
        <v>0.14</v>
      </c>
    </row>
    <row r="377" spans="1:5" ht="27.75" customHeight="1">
      <c r="A377" s="6">
        <v>42</v>
      </c>
      <c r="B377" s="12" t="s">
        <v>409</v>
      </c>
      <c r="C377" s="6" t="s">
        <v>806</v>
      </c>
      <c r="D377" s="29">
        <v>1.71</v>
      </c>
      <c r="E377" s="29">
        <v>1.71</v>
      </c>
    </row>
    <row r="378" spans="1:5" ht="27.75" customHeight="1">
      <c r="A378" s="6">
        <v>43</v>
      </c>
      <c r="B378" s="12" t="s">
        <v>410</v>
      </c>
      <c r="C378" s="6" t="s">
        <v>806</v>
      </c>
      <c r="D378" s="29">
        <v>1.14</v>
      </c>
      <c r="E378" s="29">
        <v>1.14</v>
      </c>
    </row>
    <row r="379" spans="1:5" ht="27.75" customHeight="1">
      <c r="A379" s="6">
        <v>44</v>
      </c>
      <c r="B379" s="12" t="s">
        <v>411</v>
      </c>
      <c r="C379" s="6" t="s">
        <v>806</v>
      </c>
      <c r="D379" s="29">
        <v>1</v>
      </c>
      <c r="E379" s="29">
        <v>1</v>
      </c>
    </row>
    <row r="380" spans="1:5" ht="34.5" customHeight="1">
      <c r="A380" s="6">
        <v>45</v>
      </c>
      <c r="B380" s="12" t="s">
        <v>393</v>
      </c>
      <c r="C380" s="6" t="s">
        <v>807</v>
      </c>
      <c r="D380" s="29">
        <v>9.500000000000002</v>
      </c>
      <c r="E380" s="29">
        <v>8.97</v>
      </c>
    </row>
    <row r="381" spans="1:5" ht="27.75" customHeight="1">
      <c r="A381" s="6">
        <v>46</v>
      </c>
      <c r="B381" s="12" t="s">
        <v>394</v>
      </c>
      <c r="C381" s="6" t="s">
        <v>807</v>
      </c>
      <c r="D381" s="29">
        <v>4.8999999999999995</v>
      </c>
      <c r="E381" s="29">
        <v>4.54</v>
      </c>
    </row>
    <row r="382" spans="1:5" ht="27.75" customHeight="1">
      <c r="A382" s="6">
        <v>47</v>
      </c>
      <c r="B382" s="12" t="s">
        <v>395</v>
      </c>
      <c r="C382" s="6" t="s">
        <v>807</v>
      </c>
      <c r="D382" s="29">
        <v>2</v>
      </c>
      <c r="E382" s="29">
        <v>1.82</v>
      </c>
    </row>
    <row r="383" spans="1:5" ht="27.75" customHeight="1">
      <c r="A383" s="6">
        <v>48</v>
      </c>
      <c r="B383" s="12" t="s">
        <v>1305</v>
      </c>
      <c r="C383" s="6" t="s">
        <v>807</v>
      </c>
      <c r="D383" s="29">
        <v>1.32</v>
      </c>
      <c r="E383" s="29">
        <v>1.29</v>
      </c>
    </row>
    <row r="384" spans="1:5" ht="27.75" customHeight="1">
      <c r="A384" s="6">
        <v>49</v>
      </c>
      <c r="B384" s="12" t="s">
        <v>418</v>
      </c>
      <c r="C384" s="6" t="s">
        <v>807</v>
      </c>
      <c r="D384" s="29">
        <v>0.76</v>
      </c>
      <c r="E384" s="29">
        <v>0.76</v>
      </c>
    </row>
    <row r="385" spans="1:5" ht="27.75" customHeight="1">
      <c r="A385" s="6">
        <v>50</v>
      </c>
      <c r="B385" s="12" t="s">
        <v>419</v>
      </c>
      <c r="C385" s="6" t="s">
        <v>807</v>
      </c>
      <c r="D385" s="29">
        <v>4.12</v>
      </c>
      <c r="E385" s="29">
        <v>4.12</v>
      </c>
    </row>
    <row r="386" spans="1:5" ht="27.75" customHeight="1">
      <c r="A386" s="6">
        <v>51</v>
      </c>
      <c r="B386" s="12" t="s">
        <v>1306</v>
      </c>
      <c r="C386" s="6" t="s">
        <v>465</v>
      </c>
      <c r="D386" s="29">
        <v>1.76</v>
      </c>
      <c r="E386" s="29">
        <v>1.6</v>
      </c>
    </row>
    <row r="387" spans="1:5" ht="27.75" customHeight="1">
      <c r="A387" s="6">
        <v>52</v>
      </c>
      <c r="B387" s="12" t="s">
        <v>420</v>
      </c>
      <c r="C387" s="6" t="s">
        <v>465</v>
      </c>
      <c r="D387" s="29">
        <v>2.65</v>
      </c>
      <c r="E387" s="29">
        <v>2.65</v>
      </c>
    </row>
    <row r="388" spans="1:5" ht="27.75" customHeight="1">
      <c r="A388" s="6">
        <v>53</v>
      </c>
      <c r="B388" s="12" t="s">
        <v>396</v>
      </c>
      <c r="C388" s="6" t="s">
        <v>465</v>
      </c>
      <c r="D388" s="29">
        <v>9.5</v>
      </c>
      <c r="E388" s="29">
        <v>8.72</v>
      </c>
    </row>
    <row r="389" spans="1:5" ht="27.75" customHeight="1">
      <c r="A389" s="6">
        <v>54</v>
      </c>
      <c r="B389" s="12" t="s">
        <v>397</v>
      </c>
      <c r="C389" s="6" t="s">
        <v>465</v>
      </c>
      <c r="D389" s="29">
        <v>8</v>
      </c>
      <c r="E389" s="29">
        <v>7.31</v>
      </c>
    </row>
    <row r="390" spans="1:5" ht="27.75" customHeight="1">
      <c r="A390" s="6">
        <v>55</v>
      </c>
      <c r="B390" s="12" t="s">
        <v>417</v>
      </c>
      <c r="C390" s="6" t="s">
        <v>816</v>
      </c>
      <c r="D390" s="29">
        <v>3.79</v>
      </c>
      <c r="E390" s="29">
        <v>3.79</v>
      </c>
    </row>
    <row r="391" spans="1:5" ht="33.75" customHeight="1">
      <c r="A391" s="6">
        <v>56</v>
      </c>
      <c r="B391" s="12" t="s">
        <v>425</v>
      </c>
      <c r="C391" s="6" t="s">
        <v>813</v>
      </c>
      <c r="D391" s="29">
        <v>1.5</v>
      </c>
      <c r="E391" s="29">
        <v>1.5</v>
      </c>
    </row>
    <row r="392" spans="1:5" ht="27.75" customHeight="1">
      <c r="A392" s="6">
        <v>57</v>
      </c>
      <c r="B392" s="12" t="s">
        <v>426</v>
      </c>
      <c r="C392" s="6" t="s">
        <v>814</v>
      </c>
      <c r="D392" s="29">
        <v>0.41</v>
      </c>
      <c r="E392" s="29">
        <v>0.41</v>
      </c>
    </row>
    <row r="393" spans="1:5" ht="27.75" customHeight="1">
      <c r="A393" s="6">
        <v>58</v>
      </c>
      <c r="B393" s="12" t="s">
        <v>402</v>
      </c>
      <c r="C393" s="6" t="s">
        <v>814</v>
      </c>
      <c r="D393" s="29">
        <v>2.8</v>
      </c>
      <c r="E393" s="29">
        <v>2.8</v>
      </c>
    </row>
    <row r="394" spans="1:5" ht="27.75" customHeight="1">
      <c r="A394" s="6">
        <v>59</v>
      </c>
      <c r="B394" s="12" t="s">
        <v>415</v>
      </c>
      <c r="C394" s="6" t="s">
        <v>464</v>
      </c>
      <c r="D394" s="29">
        <v>8.64</v>
      </c>
      <c r="E394" s="29">
        <v>5.21</v>
      </c>
    </row>
    <row r="395" spans="1:5" ht="27.75" customHeight="1">
      <c r="A395" s="6">
        <v>60</v>
      </c>
      <c r="B395" s="12" t="s">
        <v>327</v>
      </c>
      <c r="C395" s="6" t="s">
        <v>802</v>
      </c>
      <c r="D395" s="29">
        <v>0.81</v>
      </c>
      <c r="E395" s="29">
        <v>0.75</v>
      </c>
    </row>
    <row r="396" spans="1:5" ht="44.25" customHeight="1">
      <c r="A396" s="6">
        <v>61</v>
      </c>
      <c r="B396" s="12" t="s">
        <v>347</v>
      </c>
      <c r="C396" s="6" t="s">
        <v>819</v>
      </c>
      <c r="D396" s="29">
        <v>0.75</v>
      </c>
      <c r="E396" s="29">
        <v>0.75</v>
      </c>
    </row>
    <row r="397" spans="1:5" ht="37.5" customHeight="1">
      <c r="A397" s="6">
        <v>62</v>
      </c>
      <c r="B397" s="12" t="s">
        <v>348</v>
      </c>
      <c r="C397" s="6" t="s">
        <v>335</v>
      </c>
      <c r="D397" s="29">
        <v>0.52</v>
      </c>
      <c r="E397" s="29">
        <v>0.52</v>
      </c>
    </row>
    <row r="398" spans="1:5" ht="52.5" customHeight="1">
      <c r="A398" s="6">
        <v>63</v>
      </c>
      <c r="B398" s="12" t="s">
        <v>349</v>
      </c>
      <c r="C398" s="6" t="s">
        <v>1103</v>
      </c>
      <c r="D398" s="29">
        <v>0.9</v>
      </c>
      <c r="E398" s="29">
        <v>0.9</v>
      </c>
    </row>
    <row r="399" spans="1:5" ht="35.25" customHeight="1">
      <c r="A399" s="6">
        <v>64</v>
      </c>
      <c r="B399" s="12" t="s">
        <v>350</v>
      </c>
      <c r="C399" s="6" t="s">
        <v>1104</v>
      </c>
      <c r="D399" s="29">
        <v>0.5</v>
      </c>
      <c r="E399" s="29">
        <v>0.5</v>
      </c>
    </row>
    <row r="400" spans="1:5" ht="37.5" customHeight="1">
      <c r="A400" s="6">
        <v>65</v>
      </c>
      <c r="B400" s="12" t="s">
        <v>351</v>
      </c>
      <c r="C400" s="6" t="s">
        <v>1105</v>
      </c>
      <c r="D400" s="29">
        <v>5.56</v>
      </c>
      <c r="E400" s="29">
        <v>5.56</v>
      </c>
    </row>
    <row r="401" spans="1:5" ht="34.5" customHeight="1">
      <c r="A401" s="6">
        <v>66</v>
      </c>
      <c r="B401" s="12" t="s">
        <v>353</v>
      </c>
      <c r="C401" s="6" t="s">
        <v>1106</v>
      </c>
      <c r="D401" s="29">
        <v>8.98</v>
      </c>
      <c r="E401" s="29">
        <v>8.98</v>
      </c>
    </row>
    <row r="402" spans="1:5" ht="33.75" customHeight="1">
      <c r="A402" s="6">
        <v>67</v>
      </c>
      <c r="B402" s="12" t="s">
        <v>346</v>
      </c>
      <c r="C402" s="6" t="s">
        <v>818</v>
      </c>
      <c r="D402" s="29">
        <v>18</v>
      </c>
      <c r="E402" s="29">
        <v>9.8</v>
      </c>
    </row>
    <row r="403" spans="1:5" ht="54.75" customHeight="1">
      <c r="A403" s="6">
        <v>68</v>
      </c>
      <c r="B403" s="31" t="s">
        <v>354</v>
      </c>
      <c r="C403" s="27" t="s">
        <v>823</v>
      </c>
      <c r="D403" s="29">
        <v>2.7</v>
      </c>
      <c r="E403" s="29">
        <v>2.7</v>
      </c>
    </row>
    <row r="404" spans="1:5" ht="55.5" customHeight="1">
      <c r="A404" s="6">
        <v>69</v>
      </c>
      <c r="B404" s="31" t="s">
        <v>355</v>
      </c>
      <c r="C404" s="27" t="s">
        <v>824</v>
      </c>
      <c r="D404" s="29">
        <v>16.2</v>
      </c>
      <c r="E404" s="29">
        <v>9.8</v>
      </c>
    </row>
    <row r="405" spans="1:5" ht="37.5" customHeight="1">
      <c r="A405" s="6">
        <v>70</v>
      </c>
      <c r="B405" s="12" t="s">
        <v>457</v>
      </c>
      <c r="C405" s="6" t="s">
        <v>808</v>
      </c>
      <c r="D405" s="29">
        <v>8.48</v>
      </c>
      <c r="E405" s="29">
        <v>6.38</v>
      </c>
    </row>
    <row r="406" spans="1:5" ht="27.75" customHeight="1">
      <c r="A406" s="6">
        <v>71</v>
      </c>
      <c r="B406" s="12" t="s">
        <v>330</v>
      </c>
      <c r="C406" s="6" t="s">
        <v>328</v>
      </c>
      <c r="D406" s="29">
        <v>1.9000000000000001</v>
      </c>
      <c r="E406" s="29">
        <v>1.49</v>
      </c>
    </row>
    <row r="407" spans="1:5" ht="36.75" customHeight="1">
      <c r="A407" s="6">
        <v>72</v>
      </c>
      <c r="B407" s="12" t="s">
        <v>331</v>
      </c>
      <c r="C407" s="6" t="s">
        <v>809</v>
      </c>
      <c r="D407" s="29">
        <v>0.54</v>
      </c>
      <c r="E407" s="29">
        <v>0.54</v>
      </c>
    </row>
    <row r="408" spans="1:5" ht="27.75" customHeight="1">
      <c r="A408" s="6">
        <v>73</v>
      </c>
      <c r="B408" s="12" t="s">
        <v>332</v>
      </c>
      <c r="C408" s="6" t="s">
        <v>465</v>
      </c>
      <c r="D408" s="29">
        <v>0.13</v>
      </c>
      <c r="E408" s="29">
        <v>0.13</v>
      </c>
    </row>
    <row r="409" spans="1:5" ht="48" customHeight="1">
      <c r="A409" s="6">
        <v>74</v>
      </c>
      <c r="B409" s="31" t="s">
        <v>288</v>
      </c>
      <c r="C409" s="6" t="s">
        <v>333</v>
      </c>
      <c r="D409" s="29">
        <v>0.01</v>
      </c>
      <c r="E409" s="29">
        <v>0.01</v>
      </c>
    </row>
    <row r="410" spans="1:5" ht="27.75" customHeight="1">
      <c r="A410" s="6">
        <v>75</v>
      </c>
      <c r="B410" s="12" t="s">
        <v>334</v>
      </c>
      <c r="C410" s="6" t="s">
        <v>335</v>
      </c>
      <c r="D410" s="29">
        <v>0.08</v>
      </c>
      <c r="E410" s="29">
        <v>0.08</v>
      </c>
    </row>
    <row r="411" spans="1:5" ht="37.5" customHeight="1">
      <c r="A411" s="6">
        <v>76</v>
      </c>
      <c r="B411" s="12" t="s">
        <v>47</v>
      </c>
      <c r="C411" s="6" t="s">
        <v>336</v>
      </c>
      <c r="D411" s="29">
        <v>0.03</v>
      </c>
      <c r="E411" s="29">
        <v>0.03</v>
      </c>
    </row>
    <row r="412" spans="1:5" ht="27.75" customHeight="1">
      <c r="A412" s="6">
        <v>77</v>
      </c>
      <c r="B412" s="12" t="s">
        <v>1333</v>
      </c>
      <c r="C412" s="6" t="s">
        <v>465</v>
      </c>
      <c r="D412" s="29">
        <v>12.960000000000003</v>
      </c>
      <c r="E412" s="29">
        <v>8.96</v>
      </c>
    </row>
    <row r="413" spans="1:5" ht="27.75" customHeight="1">
      <c r="A413" s="6">
        <v>78</v>
      </c>
      <c r="B413" s="12" t="s">
        <v>360</v>
      </c>
      <c r="C413" s="6" t="s">
        <v>800</v>
      </c>
      <c r="D413" s="42">
        <v>0.25</v>
      </c>
      <c r="E413" s="6">
        <v>0.25</v>
      </c>
    </row>
    <row r="414" spans="1:5" ht="51" customHeight="1">
      <c r="A414" s="6">
        <v>79</v>
      </c>
      <c r="B414" s="12" t="s">
        <v>1334</v>
      </c>
      <c r="C414" s="6" t="s">
        <v>810</v>
      </c>
      <c r="D414" s="29">
        <v>1.17</v>
      </c>
      <c r="E414" s="29">
        <v>0.78</v>
      </c>
    </row>
    <row r="415" spans="1:5" ht="68.25" customHeight="1">
      <c r="A415" s="6">
        <v>80</v>
      </c>
      <c r="B415" s="12" t="s">
        <v>460</v>
      </c>
      <c r="C415" s="6" t="s">
        <v>811</v>
      </c>
      <c r="D415" s="29">
        <v>3.97</v>
      </c>
      <c r="E415" s="29">
        <v>3.62</v>
      </c>
    </row>
    <row r="416" spans="1:5" ht="27.75" customHeight="1">
      <c r="A416" s="6">
        <v>81</v>
      </c>
      <c r="B416" s="12" t="s">
        <v>763</v>
      </c>
      <c r="C416" s="6" t="s">
        <v>802</v>
      </c>
      <c r="D416" s="29">
        <v>5.01</v>
      </c>
      <c r="E416" s="29">
        <v>4.26</v>
      </c>
    </row>
    <row r="417" spans="1:5" ht="27.75" customHeight="1">
      <c r="A417" s="6">
        <v>82</v>
      </c>
      <c r="B417" s="12" t="s">
        <v>763</v>
      </c>
      <c r="C417" s="6" t="s">
        <v>463</v>
      </c>
      <c r="D417" s="29">
        <v>2.21</v>
      </c>
      <c r="E417" s="29">
        <v>1.78</v>
      </c>
    </row>
    <row r="418" spans="1:5" ht="27.75" customHeight="1">
      <c r="A418" s="6">
        <v>83</v>
      </c>
      <c r="B418" s="12" t="s">
        <v>153</v>
      </c>
      <c r="C418" s="6" t="s">
        <v>949</v>
      </c>
      <c r="D418" s="42">
        <v>1</v>
      </c>
      <c r="E418" s="42">
        <v>1</v>
      </c>
    </row>
    <row r="419" spans="1:5" s="63" customFormat="1" ht="27.75" customHeight="1">
      <c r="A419" s="6">
        <v>84</v>
      </c>
      <c r="B419" s="12" t="s">
        <v>364</v>
      </c>
      <c r="C419" s="6" t="s">
        <v>806</v>
      </c>
      <c r="D419" s="29">
        <v>0.26</v>
      </c>
      <c r="E419" s="29">
        <v>0.26</v>
      </c>
    </row>
    <row r="420" spans="1:5" ht="27.75" customHeight="1">
      <c r="A420" s="6">
        <v>85</v>
      </c>
      <c r="B420" s="12" t="s">
        <v>153</v>
      </c>
      <c r="C420" s="6" t="s">
        <v>806</v>
      </c>
      <c r="D420" s="29">
        <f>3.69+0.26</f>
        <v>3.95</v>
      </c>
      <c r="E420" s="29">
        <f>2.46+0.26</f>
        <v>2.7199999999999998</v>
      </c>
    </row>
    <row r="421" spans="1:5" ht="27.75" customHeight="1">
      <c r="A421" s="6">
        <v>86</v>
      </c>
      <c r="B421" s="12" t="s">
        <v>153</v>
      </c>
      <c r="C421" s="6" t="s">
        <v>807</v>
      </c>
      <c r="D421" s="29">
        <v>0.36000000000000004</v>
      </c>
      <c r="E421" s="29">
        <v>0.28</v>
      </c>
    </row>
    <row r="422" spans="1:5" ht="27.75" customHeight="1">
      <c r="A422" s="6">
        <v>87</v>
      </c>
      <c r="B422" s="12" t="s">
        <v>153</v>
      </c>
      <c r="C422" s="6" t="s">
        <v>804</v>
      </c>
      <c r="D422" s="54">
        <v>0.89</v>
      </c>
      <c r="E422" s="29">
        <v>0.89</v>
      </c>
    </row>
    <row r="423" spans="1:5" ht="27.75" customHeight="1">
      <c r="A423" s="6">
        <v>88</v>
      </c>
      <c r="B423" s="12" t="s">
        <v>153</v>
      </c>
      <c r="C423" s="6" t="s">
        <v>812</v>
      </c>
      <c r="D423" s="29">
        <v>2.24</v>
      </c>
      <c r="E423" s="29">
        <v>2.24</v>
      </c>
    </row>
    <row r="424" spans="1:5" ht="27.75" customHeight="1">
      <c r="A424" s="6">
        <v>89</v>
      </c>
      <c r="B424" s="12" t="s">
        <v>153</v>
      </c>
      <c r="C424" s="6" t="s">
        <v>813</v>
      </c>
      <c r="D424" s="29">
        <v>1.29</v>
      </c>
      <c r="E424" s="29">
        <v>1.01</v>
      </c>
    </row>
    <row r="425" spans="1:5" ht="27.75" customHeight="1">
      <c r="A425" s="6">
        <v>90</v>
      </c>
      <c r="B425" s="12" t="s">
        <v>153</v>
      </c>
      <c r="C425" s="6" t="s">
        <v>801</v>
      </c>
      <c r="D425" s="29">
        <v>2.86</v>
      </c>
      <c r="E425" s="29">
        <v>1.84</v>
      </c>
    </row>
    <row r="426" spans="1:5" ht="27.75" customHeight="1">
      <c r="A426" s="6">
        <v>91</v>
      </c>
      <c r="B426" s="12" t="s">
        <v>153</v>
      </c>
      <c r="C426" s="6" t="s">
        <v>465</v>
      </c>
      <c r="D426" s="29">
        <v>1.52</v>
      </c>
      <c r="E426" s="29">
        <v>1.52</v>
      </c>
    </row>
    <row r="427" spans="1:5" ht="27.75" customHeight="1">
      <c r="A427" s="6">
        <v>92</v>
      </c>
      <c r="B427" s="12" t="s">
        <v>153</v>
      </c>
      <c r="C427" s="6" t="s">
        <v>800</v>
      </c>
      <c r="D427" s="29">
        <v>1.45</v>
      </c>
      <c r="E427" s="29">
        <v>1.2</v>
      </c>
    </row>
    <row r="428" spans="1:5" ht="27.75" customHeight="1">
      <c r="A428" s="6">
        <v>93</v>
      </c>
      <c r="B428" s="12" t="s">
        <v>153</v>
      </c>
      <c r="C428" s="6" t="s">
        <v>464</v>
      </c>
      <c r="D428" s="29">
        <v>0.48000000000000004</v>
      </c>
      <c r="E428" s="29">
        <v>0.35</v>
      </c>
    </row>
    <row r="429" spans="1:5" ht="27.75" customHeight="1">
      <c r="A429" s="6">
        <v>94</v>
      </c>
      <c r="B429" s="12" t="s">
        <v>153</v>
      </c>
      <c r="C429" s="6" t="s">
        <v>814</v>
      </c>
      <c r="D429" s="29">
        <v>0.75</v>
      </c>
      <c r="E429" s="29">
        <v>0.75</v>
      </c>
    </row>
    <row r="430" spans="1:5" ht="27.75" customHeight="1">
      <c r="A430" s="6">
        <v>95</v>
      </c>
      <c r="B430" s="12" t="s">
        <v>153</v>
      </c>
      <c r="C430" s="6" t="s">
        <v>328</v>
      </c>
      <c r="D430" s="29">
        <v>5.57</v>
      </c>
      <c r="E430" s="29">
        <v>4.1</v>
      </c>
    </row>
    <row r="431" spans="1:5" ht="27.75" customHeight="1">
      <c r="A431" s="6">
        <v>96</v>
      </c>
      <c r="B431" s="12" t="s">
        <v>398</v>
      </c>
      <c r="C431" s="6" t="s">
        <v>813</v>
      </c>
      <c r="D431" s="29">
        <v>4.29</v>
      </c>
      <c r="E431" s="29">
        <v>4.29</v>
      </c>
    </row>
    <row r="432" spans="1:5" ht="27.75" customHeight="1">
      <c r="A432" s="6"/>
      <c r="B432" s="4" t="s">
        <v>934</v>
      </c>
      <c r="C432" s="6"/>
      <c r="D432" s="32">
        <f>SUM(D433:D506)</f>
        <v>176.6399999999999</v>
      </c>
      <c r="E432" s="32">
        <f>SUM(E433:E506)</f>
        <v>171.41999999999987</v>
      </c>
    </row>
    <row r="433" spans="1:5" ht="27.75" customHeight="1">
      <c r="A433" s="6">
        <v>1</v>
      </c>
      <c r="B433" s="12" t="s">
        <v>414</v>
      </c>
      <c r="C433" s="6" t="s">
        <v>465</v>
      </c>
      <c r="D433" s="29">
        <v>1.5</v>
      </c>
      <c r="E433" s="29">
        <v>1.5</v>
      </c>
    </row>
    <row r="434" spans="1:5" ht="32.25" customHeight="1">
      <c r="A434" s="6">
        <v>2</v>
      </c>
      <c r="B434" s="12" t="s">
        <v>1284</v>
      </c>
      <c r="C434" s="6" t="s">
        <v>1285</v>
      </c>
      <c r="D434" s="29" t="s">
        <v>1286</v>
      </c>
      <c r="E434" s="29" t="s">
        <v>1286</v>
      </c>
    </row>
    <row r="435" spans="1:5" ht="33.75" customHeight="1">
      <c r="A435" s="6">
        <v>3</v>
      </c>
      <c r="B435" s="12" t="s">
        <v>1100</v>
      </c>
      <c r="C435" s="6" t="s">
        <v>809</v>
      </c>
      <c r="D435" s="6">
        <v>0.67</v>
      </c>
      <c r="E435" s="6">
        <v>0.67</v>
      </c>
    </row>
    <row r="436" spans="1:5" ht="27.75" customHeight="1">
      <c r="A436" s="6">
        <v>4</v>
      </c>
      <c r="B436" s="12" t="s">
        <v>1018</v>
      </c>
      <c r="C436" s="6" t="s">
        <v>802</v>
      </c>
      <c r="D436" s="54">
        <v>3.1</v>
      </c>
      <c r="E436" s="54">
        <v>3.1</v>
      </c>
    </row>
    <row r="437" spans="1:5" ht="27.75" customHeight="1">
      <c r="A437" s="6">
        <v>5</v>
      </c>
      <c r="B437" s="12" t="s">
        <v>950</v>
      </c>
      <c r="C437" s="6" t="s">
        <v>802</v>
      </c>
      <c r="D437" s="29">
        <v>2.92</v>
      </c>
      <c r="E437" s="29">
        <v>2.92</v>
      </c>
    </row>
    <row r="438" spans="1:5" s="114" customFormat="1" ht="27.75" customHeight="1">
      <c r="A438" s="6">
        <v>6</v>
      </c>
      <c r="B438" s="12" t="s">
        <v>980</v>
      </c>
      <c r="C438" s="6" t="s">
        <v>802</v>
      </c>
      <c r="D438" s="54">
        <v>2.7</v>
      </c>
      <c r="E438" s="54">
        <v>2.7</v>
      </c>
    </row>
    <row r="439" spans="1:5" ht="27.75" customHeight="1">
      <c r="A439" s="6">
        <v>7</v>
      </c>
      <c r="B439" s="12" t="s">
        <v>405</v>
      </c>
      <c r="C439" s="6" t="s">
        <v>803</v>
      </c>
      <c r="D439" s="29">
        <v>1.11</v>
      </c>
      <c r="E439" s="29">
        <v>1.11</v>
      </c>
    </row>
    <row r="440" spans="1:5" ht="27.75" customHeight="1">
      <c r="A440" s="6">
        <v>8</v>
      </c>
      <c r="B440" s="12" t="s">
        <v>406</v>
      </c>
      <c r="C440" s="6" t="s">
        <v>803</v>
      </c>
      <c r="D440" s="29">
        <v>1.15</v>
      </c>
      <c r="E440" s="29">
        <v>1.15</v>
      </c>
    </row>
    <row r="441" spans="1:5" ht="27.75" customHeight="1">
      <c r="A441" s="6">
        <v>9</v>
      </c>
      <c r="B441" s="12" t="s">
        <v>408</v>
      </c>
      <c r="C441" s="6" t="s">
        <v>803</v>
      </c>
      <c r="D441" s="29">
        <v>2.82</v>
      </c>
      <c r="E441" s="29">
        <v>0.94</v>
      </c>
    </row>
    <row r="442" spans="1:5" ht="27.75" customHeight="1">
      <c r="A442" s="6">
        <v>10</v>
      </c>
      <c r="B442" s="12" t="s">
        <v>970</v>
      </c>
      <c r="C442" s="6" t="s">
        <v>803</v>
      </c>
      <c r="D442" s="29">
        <v>1.9</v>
      </c>
      <c r="E442" s="29">
        <v>1.9</v>
      </c>
    </row>
    <row r="443" spans="1:5" ht="27.75" customHeight="1">
      <c r="A443" s="6">
        <v>11</v>
      </c>
      <c r="B443" s="12" t="s">
        <v>1028</v>
      </c>
      <c r="C443" s="88" t="s">
        <v>805</v>
      </c>
      <c r="D443" s="54">
        <v>3.9</v>
      </c>
      <c r="E443" s="54">
        <v>3.9</v>
      </c>
    </row>
    <row r="444" spans="1:5" ht="27.75" customHeight="1">
      <c r="A444" s="6">
        <v>12</v>
      </c>
      <c r="B444" s="12" t="s">
        <v>1029</v>
      </c>
      <c r="C444" s="88" t="s">
        <v>805</v>
      </c>
      <c r="D444" s="54">
        <v>3.9</v>
      </c>
      <c r="E444" s="54">
        <v>3.9</v>
      </c>
    </row>
    <row r="445" spans="1:5" ht="27.75" customHeight="1">
      <c r="A445" s="6">
        <v>13</v>
      </c>
      <c r="B445" s="12" t="s">
        <v>1030</v>
      </c>
      <c r="C445" s="88" t="s">
        <v>805</v>
      </c>
      <c r="D445" s="54">
        <v>3.9</v>
      </c>
      <c r="E445" s="54">
        <v>3.9</v>
      </c>
    </row>
    <row r="446" spans="1:5" ht="27.75" customHeight="1">
      <c r="A446" s="6">
        <v>14</v>
      </c>
      <c r="B446" s="12" t="s">
        <v>1027</v>
      </c>
      <c r="C446" s="88" t="s">
        <v>805</v>
      </c>
      <c r="D446" s="54">
        <v>1.5</v>
      </c>
      <c r="E446" s="54">
        <v>1.5</v>
      </c>
    </row>
    <row r="447" spans="1:5" ht="27.75" customHeight="1">
      <c r="A447" s="6">
        <v>15</v>
      </c>
      <c r="B447" s="12" t="s">
        <v>1031</v>
      </c>
      <c r="C447" s="88" t="s">
        <v>805</v>
      </c>
      <c r="D447" s="54">
        <v>3.9</v>
      </c>
      <c r="E447" s="54">
        <v>3.9</v>
      </c>
    </row>
    <row r="448" spans="1:5" ht="27.75" customHeight="1">
      <c r="A448" s="6">
        <v>16</v>
      </c>
      <c r="B448" s="12" t="s">
        <v>1026</v>
      </c>
      <c r="C448" s="88" t="s">
        <v>805</v>
      </c>
      <c r="D448" s="54">
        <v>4.2</v>
      </c>
      <c r="E448" s="54">
        <v>4.2</v>
      </c>
    </row>
    <row r="449" spans="1:6" s="156" customFormat="1" ht="27.75" customHeight="1">
      <c r="A449" s="6">
        <v>17</v>
      </c>
      <c r="B449" s="76" t="s">
        <v>1025</v>
      </c>
      <c r="C449" s="88" t="s">
        <v>805</v>
      </c>
      <c r="D449" s="54">
        <v>3.4</v>
      </c>
      <c r="E449" s="54">
        <v>3.4</v>
      </c>
      <c r="F449" s="155"/>
    </row>
    <row r="450" spans="1:5" ht="27.75" customHeight="1">
      <c r="A450" s="6">
        <v>18</v>
      </c>
      <c r="B450" s="12" t="s">
        <v>979</v>
      </c>
      <c r="C450" s="88" t="s">
        <v>805</v>
      </c>
      <c r="D450" s="54">
        <v>3.29</v>
      </c>
      <c r="E450" s="54">
        <v>3.29</v>
      </c>
    </row>
    <row r="451" spans="1:5" ht="27.75" customHeight="1">
      <c r="A451" s="6">
        <v>19</v>
      </c>
      <c r="B451" s="12" t="s">
        <v>403</v>
      </c>
      <c r="C451" s="6" t="s">
        <v>815</v>
      </c>
      <c r="D451" s="29">
        <v>2</v>
      </c>
      <c r="E451" s="29">
        <v>2</v>
      </c>
    </row>
    <row r="452" spans="1:5" ht="27.75" customHeight="1">
      <c r="A452" s="6">
        <v>20</v>
      </c>
      <c r="B452" s="12" t="s">
        <v>1016</v>
      </c>
      <c r="C452" s="6" t="s">
        <v>815</v>
      </c>
      <c r="D452" s="29">
        <v>2.6</v>
      </c>
      <c r="E452" s="29">
        <v>2.6</v>
      </c>
    </row>
    <row r="453" spans="1:5" ht="27.75" customHeight="1">
      <c r="A453" s="6">
        <v>21</v>
      </c>
      <c r="B453" s="12" t="s">
        <v>974</v>
      </c>
      <c r="C453" s="6" t="s">
        <v>815</v>
      </c>
      <c r="D453" s="29">
        <v>3.1</v>
      </c>
      <c r="E453" s="29">
        <v>3.1</v>
      </c>
    </row>
    <row r="454" spans="1:5" ht="27.75" customHeight="1">
      <c r="A454" s="6">
        <v>22</v>
      </c>
      <c r="B454" s="12" t="s">
        <v>975</v>
      </c>
      <c r="C454" s="6" t="s">
        <v>815</v>
      </c>
      <c r="D454" s="29">
        <v>3.1</v>
      </c>
      <c r="E454" s="29">
        <v>3.1</v>
      </c>
    </row>
    <row r="455" spans="1:5" ht="27.75" customHeight="1">
      <c r="A455" s="6">
        <v>23</v>
      </c>
      <c r="B455" s="12" t="s">
        <v>1032</v>
      </c>
      <c r="C455" s="53" t="s">
        <v>462</v>
      </c>
      <c r="D455" s="54">
        <v>2</v>
      </c>
      <c r="E455" s="54">
        <v>2</v>
      </c>
    </row>
    <row r="456" spans="1:5" ht="27.75" customHeight="1">
      <c r="A456" s="6">
        <v>24</v>
      </c>
      <c r="B456" s="12" t="s">
        <v>414</v>
      </c>
      <c r="C456" s="6" t="s">
        <v>328</v>
      </c>
      <c r="D456" s="29">
        <v>0.45</v>
      </c>
      <c r="E456" s="29">
        <v>0.45</v>
      </c>
    </row>
    <row r="457" spans="1:5" ht="35.25" customHeight="1">
      <c r="A457" s="6">
        <v>25</v>
      </c>
      <c r="B457" s="12" t="s">
        <v>973</v>
      </c>
      <c r="C457" s="6" t="s">
        <v>328</v>
      </c>
      <c r="D457" s="29">
        <v>2</v>
      </c>
      <c r="E457" s="29">
        <v>2</v>
      </c>
    </row>
    <row r="458" spans="1:5" ht="27.75" customHeight="1">
      <c r="A458" s="6">
        <v>26</v>
      </c>
      <c r="B458" s="12" t="s">
        <v>765</v>
      </c>
      <c r="C458" s="6" t="s">
        <v>804</v>
      </c>
      <c r="D458" s="29">
        <v>0.4</v>
      </c>
      <c r="E458" s="29">
        <v>0.4</v>
      </c>
    </row>
    <row r="459" spans="1:5" ht="27.75" customHeight="1">
      <c r="A459" s="6">
        <v>27</v>
      </c>
      <c r="B459" s="12" t="s">
        <v>944</v>
      </c>
      <c r="C459" s="6" t="s">
        <v>800</v>
      </c>
      <c r="D459" s="29">
        <v>0.49</v>
      </c>
      <c r="E459" s="29">
        <v>0.49</v>
      </c>
    </row>
    <row r="460" spans="1:5" ht="27.75" customHeight="1">
      <c r="A460" s="6">
        <v>28</v>
      </c>
      <c r="B460" s="12" t="s">
        <v>1017</v>
      </c>
      <c r="C460" s="6" t="s">
        <v>800</v>
      </c>
      <c r="D460" s="29">
        <v>1.55</v>
      </c>
      <c r="E460" s="29">
        <v>1.33</v>
      </c>
    </row>
    <row r="461" spans="1:5" ht="27.75" customHeight="1">
      <c r="A461" s="6">
        <v>29</v>
      </c>
      <c r="B461" s="12" t="s">
        <v>972</v>
      </c>
      <c r="C461" s="6" t="s">
        <v>800</v>
      </c>
      <c r="D461" s="29">
        <v>2.94</v>
      </c>
      <c r="E461" s="29">
        <v>2.94</v>
      </c>
    </row>
    <row r="462" spans="1:5" ht="27.75" customHeight="1">
      <c r="A462" s="6">
        <v>30</v>
      </c>
      <c r="B462" s="12" t="s">
        <v>968</v>
      </c>
      <c r="C462" s="6" t="s">
        <v>806</v>
      </c>
      <c r="D462" s="29">
        <v>2</v>
      </c>
      <c r="E462" s="29">
        <v>2</v>
      </c>
    </row>
    <row r="463" spans="1:5" ht="27.75" customHeight="1">
      <c r="A463" s="6">
        <v>31</v>
      </c>
      <c r="B463" s="12" t="s">
        <v>1022</v>
      </c>
      <c r="C463" s="53" t="s">
        <v>1023</v>
      </c>
      <c r="D463" s="54">
        <v>1.8</v>
      </c>
      <c r="E463" s="54">
        <v>1.8</v>
      </c>
    </row>
    <row r="464" spans="1:5" ht="27.75" customHeight="1">
      <c r="A464" s="6">
        <v>32</v>
      </c>
      <c r="B464" s="12" t="s">
        <v>971</v>
      </c>
      <c r="C464" s="6" t="s">
        <v>806</v>
      </c>
      <c r="D464" s="29">
        <v>5.9</v>
      </c>
      <c r="E464" s="29">
        <v>5.9</v>
      </c>
    </row>
    <row r="465" spans="1:5" ht="27.75" customHeight="1">
      <c r="A465" s="6">
        <v>33</v>
      </c>
      <c r="B465" s="12" t="s">
        <v>1109</v>
      </c>
      <c r="C465" s="6" t="s">
        <v>339</v>
      </c>
      <c r="D465" s="6">
        <v>9.5</v>
      </c>
      <c r="E465" s="6">
        <v>9.5</v>
      </c>
    </row>
    <row r="466" spans="1:5" ht="27.75" customHeight="1">
      <c r="A466" s="6">
        <v>34</v>
      </c>
      <c r="B466" s="12" t="s">
        <v>965</v>
      </c>
      <c r="C466" s="6" t="s">
        <v>464</v>
      </c>
      <c r="D466" s="29">
        <v>2.1</v>
      </c>
      <c r="E466" s="29">
        <v>2.1</v>
      </c>
    </row>
    <row r="467" spans="1:5" ht="27.75" customHeight="1">
      <c r="A467" s="6">
        <v>35</v>
      </c>
      <c r="B467" s="12" t="s">
        <v>966</v>
      </c>
      <c r="C467" s="6" t="s">
        <v>464</v>
      </c>
      <c r="D467" s="29">
        <v>3.35</v>
      </c>
      <c r="E467" s="29">
        <v>3</v>
      </c>
    </row>
    <row r="468" spans="1:5" ht="27.75" customHeight="1">
      <c r="A468" s="6">
        <v>36</v>
      </c>
      <c r="B468" s="12" t="s">
        <v>1303</v>
      </c>
      <c r="C468" s="6" t="s">
        <v>464</v>
      </c>
      <c r="D468" s="29">
        <v>3.52</v>
      </c>
      <c r="E468" s="29">
        <v>3.5</v>
      </c>
    </row>
    <row r="469" spans="1:5" ht="27.75" customHeight="1">
      <c r="A469" s="6">
        <v>37</v>
      </c>
      <c r="B469" s="12" t="s">
        <v>1287</v>
      </c>
      <c r="C469" s="6" t="s">
        <v>801</v>
      </c>
      <c r="D469" s="29" t="s">
        <v>1288</v>
      </c>
      <c r="E469" s="29" t="s">
        <v>1288</v>
      </c>
    </row>
    <row r="470" spans="1:5" ht="39" customHeight="1">
      <c r="A470" s="6">
        <v>38</v>
      </c>
      <c r="B470" s="12" t="s">
        <v>1289</v>
      </c>
      <c r="C470" s="6" t="s">
        <v>1304</v>
      </c>
      <c r="D470" s="29" t="s">
        <v>1290</v>
      </c>
      <c r="E470" s="29" t="s">
        <v>1290</v>
      </c>
    </row>
    <row r="471" spans="1:5" ht="38.25" customHeight="1">
      <c r="A471" s="6">
        <v>39</v>
      </c>
      <c r="B471" s="12" t="s">
        <v>1291</v>
      </c>
      <c r="C471" s="6" t="s">
        <v>1304</v>
      </c>
      <c r="D471" s="29" t="s">
        <v>1292</v>
      </c>
      <c r="E471" s="29" t="s">
        <v>1292</v>
      </c>
    </row>
    <row r="472" spans="1:5" ht="39" customHeight="1">
      <c r="A472" s="6">
        <v>40</v>
      </c>
      <c r="B472" s="12" t="s">
        <v>1293</v>
      </c>
      <c r="C472" s="6" t="s">
        <v>1304</v>
      </c>
      <c r="D472" s="29" t="s">
        <v>1294</v>
      </c>
      <c r="E472" s="29" t="s">
        <v>1294</v>
      </c>
    </row>
    <row r="473" spans="1:5" s="167" customFormat="1" ht="27.75" customHeight="1">
      <c r="A473" s="164">
        <v>41</v>
      </c>
      <c r="B473" s="165" t="s">
        <v>1344</v>
      </c>
      <c r="C473" s="164" t="s">
        <v>807</v>
      </c>
      <c r="D473" s="166">
        <v>10.85</v>
      </c>
      <c r="E473" s="166">
        <v>9.8</v>
      </c>
    </row>
    <row r="474" spans="1:5" ht="27.75" customHeight="1">
      <c r="A474" s="6">
        <v>42</v>
      </c>
      <c r="B474" s="12" t="s">
        <v>911</v>
      </c>
      <c r="C474" s="6" t="s">
        <v>807</v>
      </c>
      <c r="D474" s="29">
        <v>2.3</v>
      </c>
      <c r="E474" s="29">
        <v>2.1</v>
      </c>
    </row>
    <row r="475" spans="1:5" ht="27.75" customHeight="1">
      <c r="A475" s="6">
        <v>43</v>
      </c>
      <c r="B475" s="12" t="s">
        <v>931</v>
      </c>
      <c r="C475" s="6" t="s">
        <v>807</v>
      </c>
      <c r="D475" s="29">
        <v>9.31</v>
      </c>
      <c r="E475" s="29">
        <v>9</v>
      </c>
    </row>
    <row r="476" spans="1:5" ht="27.75" customHeight="1">
      <c r="A476" s="6">
        <v>44</v>
      </c>
      <c r="B476" s="12" t="s">
        <v>978</v>
      </c>
      <c r="C476" s="6" t="s">
        <v>807</v>
      </c>
      <c r="D476" s="29">
        <v>2.09</v>
      </c>
      <c r="E476" s="29">
        <v>2.09</v>
      </c>
    </row>
    <row r="477" spans="1:5" s="114" customFormat="1" ht="34.5" customHeight="1">
      <c r="A477" s="6">
        <v>45</v>
      </c>
      <c r="B477" s="12" t="s">
        <v>981</v>
      </c>
      <c r="C477" s="53" t="s">
        <v>982</v>
      </c>
      <c r="D477" s="54">
        <v>0.6000000000000001</v>
      </c>
      <c r="E477" s="54">
        <v>0.6000000000000001</v>
      </c>
    </row>
    <row r="478" spans="1:5" ht="27.75" customHeight="1">
      <c r="A478" s="6">
        <v>46</v>
      </c>
      <c r="B478" s="12" t="s">
        <v>1342</v>
      </c>
      <c r="C478" s="6" t="s">
        <v>463</v>
      </c>
      <c r="D478" s="29">
        <v>3.66</v>
      </c>
      <c r="E478" s="29">
        <v>3.6</v>
      </c>
    </row>
    <row r="479" spans="1:5" ht="27.75" customHeight="1">
      <c r="A479" s="6">
        <v>47</v>
      </c>
      <c r="B479" s="12" t="s">
        <v>969</v>
      </c>
      <c r="C479" s="6" t="s">
        <v>463</v>
      </c>
      <c r="D479" s="29">
        <v>0.5</v>
      </c>
      <c r="E479" s="29">
        <v>0.5</v>
      </c>
    </row>
    <row r="480" spans="1:5" ht="33.75" customHeight="1">
      <c r="A480" s="6">
        <v>48</v>
      </c>
      <c r="B480" s="12" t="s">
        <v>1024</v>
      </c>
      <c r="C480" s="88" t="s">
        <v>982</v>
      </c>
      <c r="D480" s="54">
        <v>0.6</v>
      </c>
      <c r="E480" s="54">
        <v>0.6</v>
      </c>
    </row>
    <row r="481" spans="1:5" ht="27.75" customHeight="1">
      <c r="A481" s="6">
        <v>49</v>
      </c>
      <c r="B481" s="12" t="s">
        <v>976</v>
      </c>
      <c r="C481" s="6" t="s">
        <v>977</v>
      </c>
      <c r="D481" s="29">
        <v>1.97</v>
      </c>
      <c r="E481" s="29">
        <v>1.97</v>
      </c>
    </row>
    <row r="482" spans="1:5" ht="36.75" customHeight="1">
      <c r="A482" s="6">
        <v>50</v>
      </c>
      <c r="B482" s="12" t="s">
        <v>1019</v>
      </c>
      <c r="C482" s="53" t="s">
        <v>1020</v>
      </c>
      <c r="D482" s="54">
        <v>9.3</v>
      </c>
      <c r="E482" s="54">
        <v>9.3</v>
      </c>
    </row>
    <row r="483" spans="1:5" ht="27.75" customHeight="1">
      <c r="A483" s="6">
        <v>51</v>
      </c>
      <c r="B483" s="12" t="s">
        <v>427</v>
      </c>
      <c r="C483" s="6" t="s">
        <v>817</v>
      </c>
      <c r="D483" s="29">
        <v>2.69</v>
      </c>
      <c r="E483" s="29">
        <v>2.69</v>
      </c>
    </row>
    <row r="484" spans="1:5" ht="27.75" customHeight="1">
      <c r="A484" s="6">
        <v>52</v>
      </c>
      <c r="B484" s="12" t="s">
        <v>967</v>
      </c>
      <c r="C484" s="6" t="s">
        <v>805</v>
      </c>
      <c r="D484" s="29">
        <v>2.5</v>
      </c>
      <c r="E484" s="29">
        <v>2.5</v>
      </c>
    </row>
    <row r="485" spans="1:5" ht="27.75" customHeight="1">
      <c r="A485" s="6">
        <v>53</v>
      </c>
      <c r="B485" s="12" t="s">
        <v>1099</v>
      </c>
      <c r="C485" s="6" t="s">
        <v>807</v>
      </c>
      <c r="D485" s="6">
        <v>0.17</v>
      </c>
      <c r="E485" s="6">
        <v>0.17</v>
      </c>
    </row>
    <row r="486" spans="1:5" ht="27.75" customHeight="1">
      <c r="A486" s="6">
        <v>54</v>
      </c>
      <c r="B486" s="12" t="s">
        <v>345</v>
      </c>
      <c r="C486" s="6" t="s">
        <v>802</v>
      </c>
      <c r="D486" s="29">
        <v>3</v>
      </c>
      <c r="E486" s="29">
        <v>3</v>
      </c>
    </row>
    <row r="487" spans="1:5" ht="27.75" customHeight="1">
      <c r="A487" s="6">
        <v>55</v>
      </c>
      <c r="B487" s="12" t="s">
        <v>356</v>
      </c>
      <c r="C487" s="6" t="s">
        <v>802</v>
      </c>
      <c r="D487" s="29">
        <v>0.32</v>
      </c>
      <c r="E487" s="29">
        <v>0.32</v>
      </c>
    </row>
    <row r="488" spans="1:5" s="63" customFormat="1" ht="27.75" customHeight="1">
      <c r="A488" s="6">
        <v>56</v>
      </c>
      <c r="B488" s="12" t="s">
        <v>1120</v>
      </c>
      <c r="C488" s="6" t="s">
        <v>1340</v>
      </c>
      <c r="D488" s="29">
        <v>0.53</v>
      </c>
      <c r="E488" s="29">
        <v>0.53</v>
      </c>
    </row>
    <row r="489" spans="1:5" s="63" customFormat="1" ht="27.75" customHeight="1">
      <c r="A489" s="6">
        <v>57</v>
      </c>
      <c r="B489" s="12" t="s">
        <v>1121</v>
      </c>
      <c r="C489" s="6" t="s">
        <v>1339</v>
      </c>
      <c r="D489" s="29">
        <v>1.55</v>
      </c>
      <c r="E489" s="29">
        <v>1.55</v>
      </c>
    </row>
    <row r="490" spans="1:5" s="63" customFormat="1" ht="27.75" customHeight="1">
      <c r="A490" s="6">
        <v>58</v>
      </c>
      <c r="B490" s="12" t="s">
        <v>357</v>
      </c>
      <c r="C490" s="6" t="s">
        <v>813</v>
      </c>
      <c r="D490" s="29">
        <v>0.33999999999999997</v>
      </c>
      <c r="E490" s="29">
        <v>0.29</v>
      </c>
    </row>
    <row r="491" spans="1:5" s="63" customFormat="1" ht="70.5" customHeight="1">
      <c r="A491" s="6">
        <v>59</v>
      </c>
      <c r="B491" s="12" t="s">
        <v>358</v>
      </c>
      <c r="C491" s="6" t="s">
        <v>1122</v>
      </c>
      <c r="D491" s="29">
        <v>6.13</v>
      </c>
      <c r="E491" s="29">
        <v>5.76</v>
      </c>
    </row>
    <row r="492" spans="1:5" s="63" customFormat="1" ht="40.5" customHeight="1">
      <c r="A492" s="6">
        <v>60</v>
      </c>
      <c r="B492" s="12" t="s">
        <v>359</v>
      </c>
      <c r="C492" s="6" t="s">
        <v>1113</v>
      </c>
      <c r="D492" s="29">
        <v>3.16</v>
      </c>
      <c r="E492" s="29">
        <v>2.8</v>
      </c>
    </row>
    <row r="493" spans="1:5" s="63" customFormat="1" ht="27.75" customHeight="1">
      <c r="A493" s="6">
        <v>61</v>
      </c>
      <c r="B493" s="12" t="s">
        <v>1123</v>
      </c>
      <c r="C493" s="6" t="s">
        <v>800</v>
      </c>
      <c r="D493" s="29">
        <v>0.43</v>
      </c>
      <c r="E493" s="29">
        <v>0.2</v>
      </c>
    </row>
    <row r="494" spans="1:5" s="63" customFormat="1" ht="38.25" customHeight="1">
      <c r="A494" s="6">
        <v>62</v>
      </c>
      <c r="B494" s="12" t="s">
        <v>361</v>
      </c>
      <c r="C494" s="6" t="s">
        <v>1124</v>
      </c>
      <c r="D494" s="29">
        <v>1.39</v>
      </c>
      <c r="E494" s="29">
        <v>1.39</v>
      </c>
    </row>
    <row r="495" spans="1:5" s="63" customFormat="1" ht="54" customHeight="1">
      <c r="A495" s="6">
        <v>63</v>
      </c>
      <c r="B495" s="12" t="s">
        <v>372</v>
      </c>
      <c r="C495" s="6" t="s">
        <v>1125</v>
      </c>
      <c r="D495" s="29">
        <v>1.18</v>
      </c>
      <c r="E495" s="29">
        <v>1.18</v>
      </c>
    </row>
    <row r="496" spans="1:5" s="63" customFormat="1" ht="27.75" customHeight="1">
      <c r="A496" s="6">
        <v>64</v>
      </c>
      <c r="B496" s="12" t="s">
        <v>428</v>
      </c>
      <c r="C496" s="6" t="s">
        <v>812</v>
      </c>
      <c r="D496" s="29">
        <v>0.48</v>
      </c>
      <c r="E496" s="29">
        <v>0.48</v>
      </c>
    </row>
    <row r="497" spans="1:5" ht="42.75" customHeight="1">
      <c r="A497" s="6">
        <v>65</v>
      </c>
      <c r="B497" s="12" t="s">
        <v>460</v>
      </c>
      <c r="C497" s="6" t="s">
        <v>825</v>
      </c>
      <c r="D497" s="29">
        <f>0.49+1.21</f>
        <v>1.7</v>
      </c>
      <c r="E497" s="29">
        <f>0.49+1.21</f>
        <v>1.7</v>
      </c>
    </row>
    <row r="498" spans="1:5" ht="38.25" customHeight="1">
      <c r="A498" s="6">
        <v>66</v>
      </c>
      <c r="B498" s="12" t="s">
        <v>362</v>
      </c>
      <c r="C498" s="6" t="s">
        <v>1107</v>
      </c>
      <c r="D498" s="29">
        <f>0.08+0.39</f>
        <v>0.47000000000000003</v>
      </c>
      <c r="E498" s="29">
        <f>0.08+0.39</f>
        <v>0.47000000000000003</v>
      </c>
    </row>
    <row r="499" spans="1:5" s="63" customFormat="1" ht="27.75" customHeight="1">
      <c r="A499" s="6">
        <v>67</v>
      </c>
      <c r="B499" s="12" t="s">
        <v>153</v>
      </c>
      <c r="C499" s="6" t="s">
        <v>804</v>
      </c>
      <c r="D499" s="54">
        <v>1.54</v>
      </c>
      <c r="E499" s="29">
        <v>1.42</v>
      </c>
    </row>
    <row r="500" spans="1:6" s="63" customFormat="1" ht="27.75" customHeight="1">
      <c r="A500" s="6">
        <v>68</v>
      </c>
      <c r="B500" s="12" t="s">
        <v>153</v>
      </c>
      <c r="C500" s="6" t="s">
        <v>812</v>
      </c>
      <c r="D500" s="54">
        <v>0.7</v>
      </c>
      <c r="E500" s="29">
        <v>0.7</v>
      </c>
      <c r="F500" s="133"/>
    </row>
    <row r="501" spans="1:6" s="63" customFormat="1" ht="27.75" customHeight="1">
      <c r="A501" s="6">
        <v>69</v>
      </c>
      <c r="B501" s="12" t="s">
        <v>153</v>
      </c>
      <c r="C501" s="6" t="s">
        <v>465</v>
      </c>
      <c r="D501" s="29">
        <v>1.48</v>
      </c>
      <c r="E501" s="29">
        <v>1.48</v>
      </c>
      <c r="F501" s="134"/>
    </row>
    <row r="502" spans="1:6" s="63" customFormat="1" ht="27.75" customHeight="1">
      <c r="A502" s="6">
        <v>70</v>
      </c>
      <c r="B502" s="12" t="s">
        <v>153</v>
      </c>
      <c r="C502" s="6" t="s">
        <v>800</v>
      </c>
      <c r="D502" s="29">
        <v>1.16</v>
      </c>
      <c r="E502" s="29">
        <v>1.16</v>
      </c>
      <c r="F502" s="133"/>
    </row>
    <row r="503" spans="1:6" s="63" customFormat="1" ht="27.75" customHeight="1">
      <c r="A503" s="6">
        <v>71</v>
      </c>
      <c r="B503" s="12" t="s">
        <v>153</v>
      </c>
      <c r="C503" s="6" t="s">
        <v>949</v>
      </c>
      <c r="D503" s="29">
        <v>0.48</v>
      </c>
      <c r="E503" s="29">
        <v>0.48</v>
      </c>
      <c r="F503" s="133"/>
    </row>
    <row r="504" spans="1:6" s="63" customFormat="1" ht="27.75" customHeight="1">
      <c r="A504" s="6">
        <v>72</v>
      </c>
      <c r="B504" s="12" t="s">
        <v>153</v>
      </c>
      <c r="C504" s="6" t="s">
        <v>814</v>
      </c>
      <c r="D504" s="29">
        <v>0.62</v>
      </c>
      <c r="E504" s="29">
        <v>0.62</v>
      </c>
      <c r="F504" s="133"/>
    </row>
    <row r="505" spans="1:6" ht="42" customHeight="1">
      <c r="A505" s="6">
        <v>73</v>
      </c>
      <c r="B505" s="12" t="s">
        <v>153</v>
      </c>
      <c r="C505" s="6" t="s">
        <v>1108</v>
      </c>
      <c r="D505" s="6">
        <v>6.22</v>
      </c>
      <c r="E505" s="6">
        <v>6.22</v>
      </c>
      <c r="F505" s="133"/>
    </row>
    <row r="506" spans="1:5" ht="27.75" customHeight="1">
      <c r="A506" s="6">
        <v>74</v>
      </c>
      <c r="B506" s="12" t="s">
        <v>153</v>
      </c>
      <c r="C506" s="6" t="s">
        <v>462</v>
      </c>
      <c r="D506" s="42">
        <v>2.56</v>
      </c>
      <c r="E506" s="29">
        <v>2.56</v>
      </c>
    </row>
    <row r="507" spans="1:5" s="114" customFormat="1" ht="27.75" customHeight="1">
      <c r="A507" s="2" t="s">
        <v>575</v>
      </c>
      <c r="B507" s="1" t="s">
        <v>559</v>
      </c>
      <c r="C507" s="2"/>
      <c r="D507" s="45">
        <f>D508+D595</f>
        <v>255.88000000000002</v>
      </c>
      <c r="E507" s="45">
        <f>E508+E595</f>
        <v>247.96999999999997</v>
      </c>
    </row>
    <row r="508" spans="1:5" s="68" customFormat="1" ht="27.75" customHeight="1">
      <c r="A508" s="33"/>
      <c r="B508" s="4" t="s">
        <v>908</v>
      </c>
      <c r="C508" s="67"/>
      <c r="D508" s="107">
        <f>SUM(D509:D594)</f>
        <v>196.20000000000002</v>
      </c>
      <c r="E508" s="107">
        <f>SUM(E509:E594)</f>
        <v>189.23999999999998</v>
      </c>
    </row>
    <row r="509" spans="1:5" ht="30.75" customHeight="1">
      <c r="A509" s="6">
        <v>1</v>
      </c>
      <c r="B509" s="144" t="s">
        <v>596</v>
      </c>
      <c r="C509" s="140" t="s">
        <v>595</v>
      </c>
      <c r="D509" s="146">
        <v>4.39</v>
      </c>
      <c r="E509" s="146">
        <v>2.99</v>
      </c>
    </row>
    <row r="510" spans="1:5" ht="27.75" customHeight="1">
      <c r="A510" s="6">
        <v>2</v>
      </c>
      <c r="B510" s="136" t="s">
        <v>597</v>
      </c>
      <c r="C510" s="140" t="s">
        <v>595</v>
      </c>
      <c r="D510" s="146">
        <v>8.84</v>
      </c>
      <c r="E510" s="146">
        <v>8.12</v>
      </c>
    </row>
    <row r="511" spans="1:5" ht="27.75" customHeight="1">
      <c r="A511" s="6">
        <v>3</v>
      </c>
      <c r="B511" s="136" t="s">
        <v>598</v>
      </c>
      <c r="C511" s="140" t="s">
        <v>595</v>
      </c>
      <c r="D511" s="146">
        <v>7</v>
      </c>
      <c r="E511" s="146">
        <v>6.3</v>
      </c>
    </row>
    <row r="512" spans="1:5" ht="27.75" customHeight="1">
      <c r="A512" s="6">
        <v>4</v>
      </c>
      <c r="B512" s="148" t="s">
        <v>719</v>
      </c>
      <c r="C512" s="140" t="s">
        <v>595</v>
      </c>
      <c r="D512" s="149">
        <v>4.26</v>
      </c>
      <c r="E512" s="149">
        <v>3.5</v>
      </c>
    </row>
    <row r="513" spans="1:5" ht="27.75" customHeight="1">
      <c r="A513" s="6">
        <v>5</v>
      </c>
      <c r="B513" s="148" t="s">
        <v>1335</v>
      </c>
      <c r="C513" s="6" t="s">
        <v>595</v>
      </c>
      <c r="D513" s="29">
        <v>0.12</v>
      </c>
      <c r="E513" s="149">
        <f>D513</f>
        <v>0.12</v>
      </c>
    </row>
    <row r="514" spans="1:5" ht="27.75" customHeight="1">
      <c r="A514" s="6">
        <v>6</v>
      </c>
      <c r="B514" s="148" t="s">
        <v>625</v>
      </c>
      <c r="C514" s="6" t="s">
        <v>595</v>
      </c>
      <c r="D514" s="29">
        <v>0.5</v>
      </c>
      <c r="E514" s="149">
        <f>D514</f>
        <v>0.5</v>
      </c>
    </row>
    <row r="515" spans="1:5" ht="27.75" customHeight="1">
      <c r="A515" s="6">
        <v>7</v>
      </c>
      <c r="B515" s="148" t="s">
        <v>626</v>
      </c>
      <c r="C515" s="6" t="s">
        <v>595</v>
      </c>
      <c r="D515" s="29">
        <v>0.42</v>
      </c>
      <c r="E515" s="149">
        <f>D515</f>
        <v>0.42</v>
      </c>
    </row>
    <row r="516" spans="1:5" ht="27.75" customHeight="1">
      <c r="A516" s="6">
        <v>8</v>
      </c>
      <c r="B516" s="148" t="s">
        <v>627</v>
      </c>
      <c r="C516" s="6" t="s">
        <v>595</v>
      </c>
      <c r="D516" s="150">
        <v>1.26</v>
      </c>
      <c r="E516" s="149">
        <f>D516</f>
        <v>1.26</v>
      </c>
    </row>
    <row r="517" spans="1:5" ht="27.75" customHeight="1">
      <c r="A517" s="6">
        <v>9</v>
      </c>
      <c r="B517" s="148" t="s">
        <v>628</v>
      </c>
      <c r="C517" s="6" t="s">
        <v>595</v>
      </c>
      <c r="D517" s="150">
        <v>0.03</v>
      </c>
      <c r="E517" s="149">
        <f>D517</f>
        <v>0.03</v>
      </c>
    </row>
    <row r="518" spans="1:5" ht="27.75" customHeight="1">
      <c r="A518" s="6">
        <v>10</v>
      </c>
      <c r="B518" s="141" t="s">
        <v>913</v>
      </c>
      <c r="C518" s="140" t="s">
        <v>595</v>
      </c>
      <c r="D518" s="150">
        <v>0.05</v>
      </c>
      <c r="E518" s="150">
        <v>0.05</v>
      </c>
    </row>
    <row r="519" spans="1:5" ht="27.75" customHeight="1">
      <c r="A519" s="6">
        <v>11</v>
      </c>
      <c r="B519" s="136" t="s">
        <v>601</v>
      </c>
      <c r="C519" s="140" t="s">
        <v>864</v>
      </c>
      <c r="D519" s="146">
        <v>4.7</v>
      </c>
      <c r="E519" s="146">
        <v>4.51</v>
      </c>
    </row>
    <row r="520" spans="1:5" ht="37.5" customHeight="1">
      <c r="A520" s="6">
        <v>12</v>
      </c>
      <c r="B520" s="136" t="s">
        <v>730</v>
      </c>
      <c r="C520" s="140" t="s">
        <v>864</v>
      </c>
      <c r="D520" s="146">
        <v>2.18</v>
      </c>
      <c r="E520" s="146">
        <v>2</v>
      </c>
    </row>
    <row r="521" spans="1:5" ht="27.75" customHeight="1">
      <c r="A521" s="6">
        <v>13</v>
      </c>
      <c r="B521" s="136" t="s">
        <v>729</v>
      </c>
      <c r="C521" s="137" t="s">
        <v>865</v>
      </c>
      <c r="D521" s="146" t="s">
        <v>586</v>
      </c>
      <c r="E521" s="146" t="s">
        <v>609</v>
      </c>
    </row>
    <row r="522" spans="1:5" ht="27.75" customHeight="1">
      <c r="A522" s="6">
        <v>14</v>
      </c>
      <c r="B522" s="136" t="s">
        <v>718</v>
      </c>
      <c r="C522" s="137" t="s">
        <v>865</v>
      </c>
      <c r="D522" s="146">
        <v>7</v>
      </c>
      <c r="E522" s="146">
        <v>6.87</v>
      </c>
    </row>
    <row r="523" spans="1:5" ht="27.75" customHeight="1">
      <c r="A523" s="6">
        <v>15</v>
      </c>
      <c r="B523" s="136" t="s">
        <v>731</v>
      </c>
      <c r="C523" s="137" t="s">
        <v>865</v>
      </c>
      <c r="D523" s="146">
        <v>0.8</v>
      </c>
      <c r="E523" s="149">
        <v>0.6</v>
      </c>
    </row>
    <row r="524" spans="1:5" ht="27.75" customHeight="1">
      <c r="A524" s="6">
        <v>16</v>
      </c>
      <c r="B524" s="136" t="s">
        <v>610</v>
      </c>
      <c r="C524" s="137" t="s">
        <v>865</v>
      </c>
      <c r="D524" s="146">
        <v>0.5</v>
      </c>
      <c r="E524" s="149">
        <v>0.5</v>
      </c>
    </row>
    <row r="525" spans="1:5" ht="27.75" customHeight="1">
      <c r="A525" s="6">
        <v>17</v>
      </c>
      <c r="B525" s="136" t="s">
        <v>732</v>
      </c>
      <c r="C525" s="137" t="s">
        <v>865</v>
      </c>
      <c r="D525" s="146">
        <v>2.02</v>
      </c>
      <c r="E525" s="149">
        <v>2.02</v>
      </c>
    </row>
    <row r="526" spans="1:5" ht="27.75" customHeight="1">
      <c r="A526" s="6">
        <v>18</v>
      </c>
      <c r="B526" s="136" t="s">
        <v>993</v>
      </c>
      <c r="C526" s="137" t="s">
        <v>865</v>
      </c>
      <c r="D526" s="146">
        <v>5.6</v>
      </c>
      <c r="E526" s="149">
        <v>5</v>
      </c>
    </row>
    <row r="527" spans="1:5" ht="27.75" customHeight="1">
      <c r="A527" s="6">
        <v>19</v>
      </c>
      <c r="B527" s="136" t="s">
        <v>733</v>
      </c>
      <c r="C527" s="137" t="s">
        <v>865</v>
      </c>
      <c r="D527" s="146">
        <v>2.2</v>
      </c>
      <c r="E527" s="149">
        <v>1.9</v>
      </c>
    </row>
    <row r="528" spans="1:5" ht="27.75" customHeight="1">
      <c r="A528" s="6">
        <v>20</v>
      </c>
      <c r="B528" s="136" t="s">
        <v>938</v>
      </c>
      <c r="C528" s="137" t="s">
        <v>865</v>
      </c>
      <c r="D528" s="146">
        <v>2.84</v>
      </c>
      <c r="E528" s="149">
        <v>2.84</v>
      </c>
    </row>
    <row r="529" spans="1:5" ht="27.75" customHeight="1">
      <c r="A529" s="6">
        <v>21</v>
      </c>
      <c r="B529" s="136" t="s">
        <v>734</v>
      </c>
      <c r="C529" s="137" t="s">
        <v>865</v>
      </c>
      <c r="D529" s="146">
        <v>1.5</v>
      </c>
      <c r="E529" s="149">
        <v>1.24</v>
      </c>
    </row>
    <row r="530" spans="1:5" ht="27.75" customHeight="1">
      <c r="A530" s="6">
        <v>22</v>
      </c>
      <c r="B530" s="136" t="s">
        <v>611</v>
      </c>
      <c r="C530" s="137" t="s">
        <v>865</v>
      </c>
      <c r="D530" s="146">
        <v>2.31</v>
      </c>
      <c r="E530" s="149">
        <f>D530</f>
        <v>2.31</v>
      </c>
    </row>
    <row r="531" spans="1:5" ht="27.75" customHeight="1">
      <c r="A531" s="6">
        <v>23</v>
      </c>
      <c r="B531" s="136" t="s">
        <v>612</v>
      </c>
      <c r="C531" s="137" t="s">
        <v>865</v>
      </c>
      <c r="D531" s="146">
        <v>0.08</v>
      </c>
      <c r="E531" s="149">
        <f aca="true" t="shared" si="0" ref="E531:E562">D531</f>
        <v>0.08</v>
      </c>
    </row>
    <row r="532" spans="1:5" ht="27.75" customHeight="1">
      <c r="A532" s="6">
        <v>24</v>
      </c>
      <c r="B532" s="136" t="s">
        <v>613</v>
      </c>
      <c r="C532" s="137" t="s">
        <v>865</v>
      </c>
      <c r="D532" s="146">
        <v>1.8</v>
      </c>
      <c r="E532" s="149">
        <f t="shared" si="0"/>
        <v>1.8</v>
      </c>
    </row>
    <row r="533" spans="1:5" ht="27.75" customHeight="1">
      <c r="A533" s="6">
        <v>25</v>
      </c>
      <c r="B533" s="136" t="s">
        <v>614</v>
      </c>
      <c r="C533" s="137" t="s">
        <v>865</v>
      </c>
      <c r="D533" s="146">
        <v>5</v>
      </c>
      <c r="E533" s="149">
        <f t="shared" si="0"/>
        <v>5</v>
      </c>
    </row>
    <row r="534" spans="1:5" ht="27.75" customHeight="1">
      <c r="A534" s="6">
        <v>26</v>
      </c>
      <c r="B534" s="148" t="s">
        <v>1075</v>
      </c>
      <c r="C534" s="137" t="s">
        <v>865</v>
      </c>
      <c r="D534" s="29">
        <v>0.36</v>
      </c>
      <c r="E534" s="149">
        <f t="shared" si="0"/>
        <v>0.36</v>
      </c>
    </row>
    <row r="535" spans="1:5" ht="27.75" customHeight="1">
      <c r="A535" s="6">
        <v>27</v>
      </c>
      <c r="B535" s="144" t="s">
        <v>592</v>
      </c>
      <c r="C535" s="137" t="s">
        <v>865</v>
      </c>
      <c r="D535" s="149">
        <v>0.24</v>
      </c>
      <c r="E535" s="149">
        <v>0.24</v>
      </c>
    </row>
    <row r="536" spans="1:5" ht="27.75" customHeight="1">
      <c r="A536" s="6">
        <v>28</v>
      </c>
      <c r="B536" s="144" t="s">
        <v>1074</v>
      </c>
      <c r="C536" s="137" t="s">
        <v>741</v>
      </c>
      <c r="D536" s="149">
        <v>6.52</v>
      </c>
      <c r="E536" s="149">
        <v>6.52</v>
      </c>
    </row>
    <row r="537" spans="1:5" ht="33.75" customHeight="1">
      <c r="A537" s="6">
        <v>29</v>
      </c>
      <c r="B537" s="148" t="s">
        <v>615</v>
      </c>
      <c r="C537" s="6" t="s">
        <v>741</v>
      </c>
      <c r="D537" s="29">
        <v>5.27</v>
      </c>
      <c r="E537" s="149">
        <f t="shared" si="0"/>
        <v>5.27</v>
      </c>
    </row>
    <row r="538" spans="1:5" ht="27.75" customHeight="1">
      <c r="A538" s="6">
        <v>30</v>
      </c>
      <c r="B538" s="136" t="s">
        <v>728</v>
      </c>
      <c r="C538" s="6" t="s">
        <v>1295</v>
      </c>
      <c r="D538" s="146">
        <v>7</v>
      </c>
      <c r="E538" s="146">
        <v>7</v>
      </c>
    </row>
    <row r="539" spans="1:5" ht="27.75" customHeight="1">
      <c r="A539" s="6">
        <v>31</v>
      </c>
      <c r="B539" s="136" t="s">
        <v>735</v>
      </c>
      <c r="C539" s="6" t="s">
        <v>741</v>
      </c>
      <c r="D539" s="146">
        <v>3.5</v>
      </c>
      <c r="E539" s="149">
        <f t="shared" si="0"/>
        <v>3.5</v>
      </c>
    </row>
    <row r="540" spans="1:5" ht="27.75" customHeight="1">
      <c r="A540" s="6">
        <v>32</v>
      </c>
      <c r="B540" s="136" t="s">
        <v>736</v>
      </c>
      <c r="C540" s="6" t="s">
        <v>741</v>
      </c>
      <c r="D540" s="146">
        <v>4.5</v>
      </c>
      <c r="E540" s="149">
        <f t="shared" si="0"/>
        <v>4.5</v>
      </c>
    </row>
    <row r="541" spans="1:5" ht="27.75" customHeight="1">
      <c r="A541" s="6">
        <v>33</v>
      </c>
      <c r="B541" s="136" t="s">
        <v>616</v>
      </c>
      <c r="C541" s="6" t="s">
        <v>741</v>
      </c>
      <c r="D541" s="146">
        <v>3.2</v>
      </c>
      <c r="E541" s="149">
        <f t="shared" si="0"/>
        <v>3.2</v>
      </c>
    </row>
    <row r="542" spans="1:5" ht="27.75" customHeight="1">
      <c r="A542" s="6">
        <v>34</v>
      </c>
      <c r="B542" s="136" t="s">
        <v>737</v>
      </c>
      <c r="C542" s="6" t="s">
        <v>741</v>
      </c>
      <c r="D542" s="146">
        <v>5.5</v>
      </c>
      <c r="E542" s="149">
        <f t="shared" si="0"/>
        <v>5.5</v>
      </c>
    </row>
    <row r="543" spans="1:5" ht="27.75" customHeight="1">
      <c r="A543" s="6">
        <v>35</v>
      </c>
      <c r="B543" s="136" t="s">
        <v>397</v>
      </c>
      <c r="C543" s="6" t="s">
        <v>741</v>
      </c>
      <c r="D543" s="146">
        <v>2</v>
      </c>
      <c r="E543" s="149">
        <f t="shared" si="0"/>
        <v>2</v>
      </c>
    </row>
    <row r="544" spans="1:5" ht="27.75" customHeight="1">
      <c r="A544" s="6">
        <v>36</v>
      </c>
      <c r="B544" s="136" t="s">
        <v>617</v>
      </c>
      <c r="C544" s="6" t="s">
        <v>741</v>
      </c>
      <c r="D544" s="146">
        <v>0.5</v>
      </c>
      <c r="E544" s="149">
        <f t="shared" si="0"/>
        <v>0.5</v>
      </c>
    </row>
    <row r="545" spans="1:5" ht="27.75" customHeight="1">
      <c r="A545" s="6">
        <v>37</v>
      </c>
      <c r="B545" s="12" t="s">
        <v>618</v>
      </c>
      <c r="C545" s="6" t="s">
        <v>741</v>
      </c>
      <c r="D545" s="29">
        <v>2.64</v>
      </c>
      <c r="E545" s="149">
        <f t="shared" si="0"/>
        <v>2.64</v>
      </c>
    </row>
    <row r="546" spans="1:5" s="66" customFormat="1" ht="27.75" customHeight="1">
      <c r="A546" s="6">
        <v>38</v>
      </c>
      <c r="B546" s="136" t="s">
        <v>898</v>
      </c>
      <c r="C546" s="6" t="s">
        <v>741</v>
      </c>
      <c r="D546" s="138">
        <v>0.75</v>
      </c>
      <c r="E546" s="138">
        <f>D546</f>
        <v>0.75</v>
      </c>
    </row>
    <row r="547" spans="1:5" s="66" customFormat="1" ht="27.75" customHeight="1">
      <c r="A547" s="6">
        <v>39</v>
      </c>
      <c r="B547" s="136" t="s">
        <v>899</v>
      </c>
      <c r="C547" s="6" t="s">
        <v>741</v>
      </c>
      <c r="D547" s="138">
        <v>2.9</v>
      </c>
      <c r="E547" s="138">
        <f>D547</f>
        <v>2.9</v>
      </c>
    </row>
    <row r="548" spans="1:5" ht="27.75" customHeight="1">
      <c r="A548" s="6">
        <v>40</v>
      </c>
      <c r="B548" s="136" t="s">
        <v>747</v>
      </c>
      <c r="C548" s="6" t="s">
        <v>741</v>
      </c>
      <c r="D548" s="146">
        <v>5</v>
      </c>
      <c r="E548" s="146">
        <f>D548</f>
        <v>5</v>
      </c>
    </row>
    <row r="549" spans="1:5" ht="30.75" customHeight="1">
      <c r="A549" s="6">
        <v>41</v>
      </c>
      <c r="B549" s="12" t="s">
        <v>631</v>
      </c>
      <c r="C549" s="6" t="s">
        <v>741</v>
      </c>
      <c r="D549" s="29">
        <v>1.55</v>
      </c>
      <c r="E549" s="146">
        <f>D549</f>
        <v>1.55</v>
      </c>
    </row>
    <row r="550" spans="1:5" ht="27.75" customHeight="1">
      <c r="A550" s="6">
        <v>42</v>
      </c>
      <c r="B550" s="136" t="s">
        <v>738</v>
      </c>
      <c r="C550" s="6" t="s">
        <v>866</v>
      </c>
      <c r="D550" s="146">
        <v>2.1</v>
      </c>
      <c r="E550" s="149">
        <f t="shared" si="0"/>
        <v>2.1</v>
      </c>
    </row>
    <row r="551" spans="1:5" ht="27.75" customHeight="1">
      <c r="A551" s="6">
        <v>43</v>
      </c>
      <c r="B551" s="136" t="s">
        <v>619</v>
      </c>
      <c r="C551" s="6" t="s">
        <v>866</v>
      </c>
      <c r="D551" s="146">
        <v>0.5</v>
      </c>
      <c r="E551" s="149">
        <f t="shared" si="0"/>
        <v>0.5</v>
      </c>
    </row>
    <row r="552" spans="1:5" ht="27.75" customHeight="1">
      <c r="A552" s="6">
        <v>44</v>
      </c>
      <c r="B552" s="136" t="s">
        <v>739</v>
      </c>
      <c r="C552" s="6" t="s">
        <v>866</v>
      </c>
      <c r="D552" s="146">
        <v>2.86</v>
      </c>
      <c r="E552" s="149">
        <f t="shared" si="0"/>
        <v>2.86</v>
      </c>
    </row>
    <row r="553" spans="1:5" ht="29.25" customHeight="1">
      <c r="A553" s="6">
        <v>45</v>
      </c>
      <c r="B553" s="12" t="s">
        <v>620</v>
      </c>
      <c r="C553" s="6" t="s">
        <v>866</v>
      </c>
      <c r="D553" s="29">
        <v>0.5</v>
      </c>
      <c r="E553" s="149">
        <f t="shared" si="0"/>
        <v>0.5</v>
      </c>
    </row>
    <row r="554" spans="1:5" ht="27.75" customHeight="1">
      <c r="A554" s="6">
        <v>46</v>
      </c>
      <c r="B554" s="136" t="s">
        <v>621</v>
      </c>
      <c r="C554" s="6" t="s">
        <v>867</v>
      </c>
      <c r="D554" s="146">
        <v>0.15</v>
      </c>
      <c r="E554" s="149">
        <f t="shared" si="0"/>
        <v>0.15</v>
      </c>
    </row>
    <row r="555" spans="1:5" ht="27.75" customHeight="1">
      <c r="A555" s="6">
        <v>47</v>
      </c>
      <c r="B555" s="144" t="s">
        <v>936</v>
      </c>
      <c r="C555" s="140" t="s">
        <v>868</v>
      </c>
      <c r="D555" s="142">
        <v>6.2</v>
      </c>
      <c r="E555" s="29">
        <v>6.2</v>
      </c>
    </row>
    <row r="556" spans="1:5" ht="27.75" customHeight="1">
      <c r="A556" s="6">
        <v>48</v>
      </c>
      <c r="B556" s="136" t="s">
        <v>622</v>
      </c>
      <c r="C556" s="6" t="s">
        <v>868</v>
      </c>
      <c r="D556" s="146" t="s">
        <v>623</v>
      </c>
      <c r="E556" s="149" t="str">
        <f t="shared" si="0"/>
        <v>0.34</v>
      </c>
    </row>
    <row r="557" spans="1:5" ht="27.75" customHeight="1">
      <c r="A557" s="6">
        <v>49</v>
      </c>
      <c r="B557" s="151" t="s">
        <v>630</v>
      </c>
      <c r="C557" s="140" t="s">
        <v>868</v>
      </c>
      <c r="D557" s="149">
        <v>1.02</v>
      </c>
      <c r="E557" s="149">
        <f>D557</f>
        <v>1.02</v>
      </c>
    </row>
    <row r="558" spans="1:5" ht="27.75" customHeight="1">
      <c r="A558" s="6">
        <v>50</v>
      </c>
      <c r="B558" s="136" t="s">
        <v>612</v>
      </c>
      <c r="C558" s="6" t="s">
        <v>560</v>
      </c>
      <c r="D558" s="146">
        <v>1.3</v>
      </c>
      <c r="E558" s="149">
        <f t="shared" si="0"/>
        <v>1.3</v>
      </c>
    </row>
    <row r="559" spans="1:5" ht="27.75" customHeight="1">
      <c r="A559" s="6">
        <v>51</v>
      </c>
      <c r="B559" s="136" t="s">
        <v>624</v>
      </c>
      <c r="C559" s="6" t="s">
        <v>560</v>
      </c>
      <c r="D559" s="146">
        <v>0.81</v>
      </c>
      <c r="E559" s="149">
        <v>0.81</v>
      </c>
    </row>
    <row r="560" spans="1:5" ht="27.75" customHeight="1">
      <c r="A560" s="6">
        <v>52</v>
      </c>
      <c r="B560" s="136" t="s">
        <v>740</v>
      </c>
      <c r="C560" s="6" t="s">
        <v>869</v>
      </c>
      <c r="D560" s="146">
        <v>3</v>
      </c>
      <c r="E560" s="149">
        <f t="shared" si="0"/>
        <v>3</v>
      </c>
    </row>
    <row r="561" spans="1:5" ht="27.75" customHeight="1">
      <c r="A561" s="6">
        <v>53</v>
      </c>
      <c r="B561" s="136" t="s">
        <v>633</v>
      </c>
      <c r="C561" s="6" t="s">
        <v>870</v>
      </c>
      <c r="D561" s="146">
        <v>2</v>
      </c>
      <c r="E561" s="146">
        <f>D561</f>
        <v>2</v>
      </c>
    </row>
    <row r="562" spans="1:5" ht="27.75" customHeight="1">
      <c r="A562" s="6">
        <v>54</v>
      </c>
      <c r="B562" s="151" t="s">
        <v>629</v>
      </c>
      <c r="C562" s="140" t="s">
        <v>870</v>
      </c>
      <c r="D562" s="149">
        <v>0.1</v>
      </c>
      <c r="E562" s="149">
        <f t="shared" si="0"/>
        <v>0.1</v>
      </c>
    </row>
    <row r="563" spans="1:5" ht="27.75" customHeight="1">
      <c r="A563" s="6">
        <v>55</v>
      </c>
      <c r="B563" s="136" t="s">
        <v>600</v>
      </c>
      <c r="C563" s="140" t="s">
        <v>871</v>
      </c>
      <c r="D563" s="146">
        <v>0.24</v>
      </c>
      <c r="E563" s="146">
        <v>0.24</v>
      </c>
    </row>
    <row r="564" spans="1:5" ht="27.75" customHeight="1">
      <c r="A564" s="6">
        <v>56</v>
      </c>
      <c r="B564" s="136" t="s">
        <v>720</v>
      </c>
      <c r="C564" s="140" t="s">
        <v>872</v>
      </c>
      <c r="D564" s="146">
        <v>0.46</v>
      </c>
      <c r="E564" s="146">
        <v>0.46</v>
      </c>
    </row>
    <row r="565" spans="1:5" ht="27.75" customHeight="1">
      <c r="A565" s="6">
        <v>57</v>
      </c>
      <c r="B565" s="136" t="s">
        <v>746</v>
      </c>
      <c r="C565" s="140" t="s">
        <v>584</v>
      </c>
      <c r="D565" s="146">
        <v>0.4</v>
      </c>
      <c r="E565" s="146">
        <f>D565</f>
        <v>0.4</v>
      </c>
    </row>
    <row r="566" spans="1:5" ht="27.75" customHeight="1">
      <c r="A566" s="6">
        <v>58</v>
      </c>
      <c r="B566" s="136" t="s">
        <v>583</v>
      </c>
      <c r="C566" s="137" t="s">
        <v>584</v>
      </c>
      <c r="D566" s="146">
        <v>9.72</v>
      </c>
      <c r="E566" s="146">
        <v>9.72</v>
      </c>
    </row>
    <row r="567" spans="1:5" ht="27.75" customHeight="1">
      <c r="A567" s="6">
        <v>59</v>
      </c>
      <c r="B567" s="136" t="s">
        <v>599</v>
      </c>
      <c r="C567" s="140" t="s">
        <v>595</v>
      </c>
      <c r="D567" s="146">
        <v>0.11</v>
      </c>
      <c r="E567" s="146">
        <v>0.11</v>
      </c>
    </row>
    <row r="568" spans="1:5" ht="27.75" customHeight="1">
      <c r="A568" s="6">
        <v>60</v>
      </c>
      <c r="B568" s="136" t="s">
        <v>743</v>
      </c>
      <c r="C568" s="137" t="s">
        <v>588</v>
      </c>
      <c r="D568" s="146">
        <v>3</v>
      </c>
      <c r="E568" s="146">
        <v>2.85</v>
      </c>
    </row>
    <row r="569" spans="1:5" ht="27.75" customHeight="1">
      <c r="A569" s="6">
        <v>61</v>
      </c>
      <c r="B569" s="136" t="s">
        <v>742</v>
      </c>
      <c r="C569" s="140" t="s">
        <v>595</v>
      </c>
      <c r="D569" s="146">
        <v>3.5</v>
      </c>
      <c r="E569" s="146">
        <v>3.5</v>
      </c>
    </row>
    <row r="570" spans="1:5" ht="27.75" customHeight="1">
      <c r="A570" s="6">
        <v>62</v>
      </c>
      <c r="B570" s="136" t="s">
        <v>744</v>
      </c>
      <c r="C570" s="140" t="s">
        <v>595</v>
      </c>
      <c r="D570" s="146">
        <v>1</v>
      </c>
      <c r="E570" s="146">
        <v>1</v>
      </c>
    </row>
    <row r="571" spans="1:5" ht="27.75" customHeight="1">
      <c r="A571" s="6">
        <v>63</v>
      </c>
      <c r="B571" s="136" t="s">
        <v>722</v>
      </c>
      <c r="C571" s="140" t="s">
        <v>595</v>
      </c>
      <c r="D571" s="146">
        <v>1</v>
      </c>
      <c r="E571" s="146">
        <v>1</v>
      </c>
    </row>
    <row r="572" spans="1:5" ht="27.75" customHeight="1">
      <c r="A572" s="6">
        <v>64</v>
      </c>
      <c r="B572" s="136" t="s">
        <v>745</v>
      </c>
      <c r="C572" s="140" t="s">
        <v>595</v>
      </c>
      <c r="D572" s="146">
        <v>0.5</v>
      </c>
      <c r="E572" s="146">
        <v>0.5</v>
      </c>
    </row>
    <row r="573" spans="1:5" ht="27.75" customHeight="1">
      <c r="A573" s="6">
        <v>65</v>
      </c>
      <c r="B573" s="148" t="s">
        <v>724</v>
      </c>
      <c r="C573" s="140" t="s">
        <v>595</v>
      </c>
      <c r="D573" s="150">
        <v>0.5</v>
      </c>
      <c r="E573" s="150">
        <v>0.5</v>
      </c>
    </row>
    <row r="574" spans="1:5" ht="27.75" customHeight="1">
      <c r="A574" s="6">
        <v>66</v>
      </c>
      <c r="B574" s="144" t="s">
        <v>604</v>
      </c>
      <c r="C574" s="140" t="s">
        <v>595</v>
      </c>
      <c r="D574" s="149">
        <v>0.49</v>
      </c>
      <c r="E574" s="149">
        <v>0.49</v>
      </c>
    </row>
    <row r="575" spans="1:5" ht="39" customHeight="1">
      <c r="A575" s="6">
        <v>67</v>
      </c>
      <c r="B575" s="144" t="s">
        <v>1128</v>
      </c>
      <c r="C575" s="140" t="s">
        <v>1129</v>
      </c>
      <c r="D575" s="142">
        <v>2.9</v>
      </c>
      <c r="E575" s="142">
        <v>2.9</v>
      </c>
    </row>
    <row r="576" spans="1:5" ht="39" customHeight="1">
      <c r="A576" s="6">
        <v>68</v>
      </c>
      <c r="B576" s="144" t="s">
        <v>1118</v>
      </c>
      <c r="C576" s="140" t="s">
        <v>1130</v>
      </c>
      <c r="D576" s="142">
        <v>0.29</v>
      </c>
      <c r="E576" s="142">
        <v>0.29</v>
      </c>
    </row>
    <row r="577" spans="1:5" ht="27.75" customHeight="1">
      <c r="A577" s="6">
        <v>69</v>
      </c>
      <c r="B577" s="144" t="s">
        <v>1131</v>
      </c>
      <c r="C577" s="140" t="s">
        <v>595</v>
      </c>
      <c r="D577" s="142">
        <v>4</v>
      </c>
      <c r="E577" s="142">
        <v>4</v>
      </c>
    </row>
    <row r="578" spans="1:5" ht="27.75" customHeight="1">
      <c r="A578" s="6">
        <v>70</v>
      </c>
      <c r="B578" s="144" t="s">
        <v>605</v>
      </c>
      <c r="C578" s="140" t="s">
        <v>741</v>
      </c>
      <c r="D578" s="149">
        <v>2</v>
      </c>
      <c r="E578" s="149">
        <v>2</v>
      </c>
    </row>
    <row r="579" spans="1:5" ht="27.75" customHeight="1">
      <c r="A579" s="6">
        <v>71</v>
      </c>
      <c r="B579" s="136" t="s">
        <v>593</v>
      </c>
      <c r="C579" s="140" t="s">
        <v>868</v>
      </c>
      <c r="D579" s="146">
        <v>1.96</v>
      </c>
      <c r="E579" s="146">
        <v>1.4</v>
      </c>
    </row>
    <row r="580" spans="1:5" ht="27.75" customHeight="1">
      <c r="A580" s="6">
        <v>72</v>
      </c>
      <c r="B580" s="136" t="s">
        <v>602</v>
      </c>
      <c r="C580" s="140" t="s">
        <v>864</v>
      </c>
      <c r="D580" s="146">
        <v>0.1</v>
      </c>
      <c r="E580" s="146">
        <v>0.1</v>
      </c>
    </row>
    <row r="581" spans="1:5" ht="27.75" customHeight="1">
      <c r="A581" s="6">
        <v>73</v>
      </c>
      <c r="B581" s="136" t="s">
        <v>589</v>
      </c>
      <c r="C581" s="137" t="s">
        <v>865</v>
      </c>
      <c r="D581" s="146">
        <v>0.79</v>
      </c>
      <c r="E581" s="146">
        <v>0.79</v>
      </c>
    </row>
    <row r="582" spans="1:5" ht="27.75" customHeight="1">
      <c r="A582" s="6">
        <v>74</v>
      </c>
      <c r="B582" s="136" t="s">
        <v>153</v>
      </c>
      <c r="C582" s="140" t="s">
        <v>741</v>
      </c>
      <c r="D582" s="146">
        <v>5.02</v>
      </c>
      <c r="E582" s="146">
        <f>D582</f>
        <v>5.02</v>
      </c>
    </row>
    <row r="583" spans="1:5" ht="27.75" customHeight="1">
      <c r="A583" s="6">
        <v>75</v>
      </c>
      <c r="B583" s="136" t="s">
        <v>153</v>
      </c>
      <c r="C583" s="137" t="s">
        <v>865</v>
      </c>
      <c r="D583" s="146">
        <v>3.6</v>
      </c>
      <c r="E583" s="146">
        <v>3.45</v>
      </c>
    </row>
    <row r="584" spans="1:5" ht="27.75" customHeight="1">
      <c r="A584" s="6">
        <v>76</v>
      </c>
      <c r="B584" s="136" t="s">
        <v>153</v>
      </c>
      <c r="C584" s="140" t="s">
        <v>866</v>
      </c>
      <c r="D584" s="146">
        <v>0.95</v>
      </c>
      <c r="E584" s="146">
        <v>0.95</v>
      </c>
    </row>
    <row r="585" spans="1:5" ht="27.75" customHeight="1">
      <c r="A585" s="6">
        <v>77</v>
      </c>
      <c r="B585" s="136" t="s">
        <v>153</v>
      </c>
      <c r="C585" s="140" t="s">
        <v>867</v>
      </c>
      <c r="D585" s="146">
        <v>2.13</v>
      </c>
      <c r="E585" s="146">
        <v>2.13</v>
      </c>
    </row>
    <row r="586" spans="1:5" ht="27.75" customHeight="1">
      <c r="A586" s="6">
        <v>78</v>
      </c>
      <c r="B586" s="136" t="s">
        <v>153</v>
      </c>
      <c r="C586" s="140" t="s">
        <v>560</v>
      </c>
      <c r="D586" s="146">
        <v>1.45</v>
      </c>
      <c r="E586" s="146">
        <v>1.34</v>
      </c>
    </row>
    <row r="587" spans="1:5" ht="27.75" customHeight="1">
      <c r="A587" s="6">
        <v>79</v>
      </c>
      <c r="B587" s="136" t="s">
        <v>153</v>
      </c>
      <c r="C587" s="140" t="s">
        <v>595</v>
      </c>
      <c r="D587" s="146">
        <v>0.6</v>
      </c>
      <c r="E587" s="146">
        <v>0.6</v>
      </c>
    </row>
    <row r="588" spans="1:5" ht="27.75" customHeight="1">
      <c r="A588" s="6">
        <v>80</v>
      </c>
      <c r="B588" s="136" t="s">
        <v>153</v>
      </c>
      <c r="C588" s="140" t="s">
        <v>871</v>
      </c>
      <c r="D588" s="146">
        <v>0.96</v>
      </c>
      <c r="E588" s="146">
        <v>0.96</v>
      </c>
    </row>
    <row r="589" spans="1:5" ht="27.75" customHeight="1">
      <c r="A589" s="6">
        <v>81</v>
      </c>
      <c r="B589" s="136" t="s">
        <v>153</v>
      </c>
      <c r="C589" s="140" t="s">
        <v>873</v>
      </c>
      <c r="D589" s="146">
        <v>3.23</v>
      </c>
      <c r="E589" s="146">
        <v>3.23</v>
      </c>
    </row>
    <row r="590" spans="1:5" ht="27.75" customHeight="1">
      <c r="A590" s="6">
        <v>82</v>
      </c>
      <c r="B590" s="136" t="s">
        <v>153</v>
      </c>
      <c r="C590" s="140" t="s">
        <v>872</v>
      </c>
      <c r="D590" s="146">
        <v>1.48</v>
      </c>
      <c r="E590" s="146">
        <v>1.48</v>
      </c>
    </row>
    <row r="591" spans="1:5" ht="27.75" customHeight="1">
      <c r="A591" s="6">
        <v>83</v>
      </c>
      <c r="B591" s="136" t="s">
        <v>153</v>
      </c>
      <c r="C591" s="140" t="s">
        <v>870</v>
      </c>
      <c r="D591" s="152">
        <v>1.8</v>
      </c>
      <c r="E591" s="152">
        <v>1.45</v>
      </c>
    </row>
    <row r="592" spans="1:5" ht="27.75" customHeight="1">
      <c r="A592" s="6">
        <v>84</v>
      </c>
      <c r="B592" s="136" t="s">
        <v>153</v>
      </c>
      <c r="C592" s="140" t="s">
        <v>868</v>
      </c>
      <c r="D592" s="149">
        <v>1.25</v>
      </c>
      <c r="E592" s="149">
        <v>1.25</v>
      </c>
    </row>
    <row r="593" spans="1:5" ht="27.75" customHeight="1">
      <c r="A593" s="6">
        <v>85</v>
      </c>
      <c r="B593" s="136" t="s">
        <v>153</v>
      </c>
      <c r="C593" s="140" t="s">
        <v>560</v>
      </c>
      <c r="D593" s="149">
        <v>2.1</v>
      </c>
      <c r="E593" s="149">
        <v>1.9</v>
      </c>
    </row>
    <row r="594" spans="1:5" ht="27.75" customHeight="1">
      <c r="A594" s="6">
        <v>86</v>
      </c>
      <c r="B594" s="136" t="s">
        <v>725</v>
      </c>
      <c r="C594" s="140" t="s">
        <v>869</v>
      </c>
      <c r="D594" s="149">
        <v>1.3</v>
      </c>
      <c r="E594" s="149">
        <v>1.3</v>
      </c>
    </row>
    <row r="595" spans="1:5" ht="27.75" customHeight="1">
      <c r="A595" s="6"/>
      <c r="B595" s="4" t="s">
        <v>934</v>
      </c>
      <c r="C595" s="6"/>
      <c r="D595" s="32">
        <f>SUM(D596:D636)</f>
        <v>59.68</v>
      </c>
      <c r="E595" s="32">
        <f>SUM(E596:E636)</f>
        <v>58.73</v>
      </c>
    </row>
    <row r="596" spans="1:5" ht="27.75" customHeight="1">
      <c r="A596" s="153">
        <v>1</v>
      </c>
      <c r="B596" s="136" t="s">
        <v>1296</v>
      </c>
      <c r="C596" s="6" t="s">
        <v>1295</v>
      </c>
      <c r="D596" s="146" t="s">
        <v>1297</v>
      </c>
      <c r="E596" s="146" t="s">
        <v>1297</v>
      </c>
    </row>
    <row r="597" spans="1:5" ht="27.75" customHeight="1">
      <c r="A597" s="153">
        <v>2</v>
      </c>
      <c r="B597" s="136" t="s">
        <v>1298</v>
      </c>
      <c r="C597" s="6" t="s">
        <v>866</v>
      </c>
      <c r="D597" s="146" t="s">
        <v>1299</v>
      </c>
      <c r="E597" s="146" t="s">
        <v>1299</v>
      </c>
    </row>
    <row r="598" spans="1:5" s="66" customFormat="1" ht="27.75" customHeight="1">
      <c r="A598" s="153">
        <v>3</v>
      </c>
      <c r="B598" s="136" t="s">
        <v>900</v>
      </c>
      <c r="C598" s="6" t="s">
        <v>866</v>
      </c>
      <c r="D598" s="138">
        <v>3.9</v>
      </c>
      <c r="E598" s="138">
        <f aca="true" t="shared" si="1" ref="E598:E612">D598</f>
        <v>3.9</v>
      </c>
    </row>
    <row r="599" spans="1:5" s="66" customFormat="1" ht="27.75" customHeight="1">
      <c r="A599" s="153">
        <v>4</v>
      </c>
      <c r="B599" s="136" t="s">
        <v>930</v>
      </c>
      <c r="C599" s="6" t="s">
        <v>866</v>
      </c>
      <c r="D599" s="138">
        <v>2.58</v>
      </c>
      <c r="E599" s="138">
        <f t="shared" si="1"/>
        <v>2.58</v>
      </c>
    </row>
    <row r="600" spans="1:5" s="66" customFormat="1" ht="27.75" customHeight="1">
      <c r="A600" s="153">
        <v>5</v>
      </c>
      <c r="B600" s="136" t="s">
        <v>1135</v>
      </c>
      <c r="C600" s="6" t="s">
        <v>866</v>
      </c>
      <c r="D600" s="138">
        <v>1.42</v>
      </c>
      <c r="E600" s="138">
        <v>1.42</v>
      </c>
    </row>
    <row r="601" spans="1:5" s="66" customFormat="1" ht="27.75" customHeight="1">
      <c r="A601" s="153">
        <v>6</v>
      </c>
      <c r="B601" s="136" t="s">
        <v>901</v>
      </c>
      <c r="C601" s="6" t="s">
        <v>560</v>
      </c>
      <c r="D601" s="138">
        <v>3</v>
      </c>
      <c r="E601" s="138">
        <f t="shared" si="1"/>
        <v>3</v>
      </c>
    </row>
    <row r="602" spans="1:5" s="66" customFormat="1" ht="27.75" customHeight="1">
      <c r="A602" s="153">
        <v>7</v>
      </c>
      <c r="B602" s="136" t="s">
        <v>1035</v>
      </c>
      <c r="C602" s="6" t="s">
        <v>560</v>
      </c>
      <c r="D602" s="138">
        <v>2</v>
      </c>
      <c r="E602" s="138">
        <f t="shared" si="1"/>
        <v>2</v>
      </c>
    </row>
    <row r="603" spans="1:5" s="66" customFormat="1" ht="27.75" customHeight="1">
      <c r="A603" s="153">
        <v>8</v>
      </c>
      <c r="B603" s="136" t="s">
        <v>902</v>
      </c>
      <c r="C603" s="6" t="s">
        <v>560</v>
      </c>
      <c r="D603" s="138">
        <v>1.9</v>
      </c>
      <c r="E603" s="138">
        <f t="shared" si="1"/>
        <v>1.9</v>
      </c>
    </row>
    <row r="604" spans="1:5" s="66" customFormat="1" ht="27.75" customHeight="1">
      <c r="A604" s="153">
        <v>9</v>
      </c>
      <c r="B604" s="136" t="s">
        <v>632</v>
      </c>
      <c r="C604" s="6" t="s">
        <v>560</v>
      </c>
      <c r="D604" s="138">
        <v>1.5</v>
      </c>
      <c r="E604" s="138">
        <f t="shared" si="1"/>
        <v>1.5</v>
      </c>
    </row>
    <row r="605" spans="1:5" s="66" customFormat="1" ht="27.75" customHeight="1">
      <c r="A605" s="153">
        <v>10</v>
      </c>
      <c r="B605" s="12" t="s">
        <v>1036</v>
      </c>
      <c r="C605" s="6" t="s">
        <v>560</v>
      </c>
      <c r="D605" s="54">
        <v>1.1</v>
      </c>
      <c r="E605" s="54">
        <v>1.1</v>
      </c>
    </row>
    <row r="606" spans="1:5" s="66" customFormat="1" ht="39" customHeight="1">
      <c r="A606" s="153">
        <v>11</v>
      </c>
      <c r="B606" s="12" t="s">
        <v>1037</v>
      </c>
      <c r="C606" s="6" t="s">
        <v>560</v>
      </c>
      <c r="D606" s="54">
        <v>1.3</v>
      </c>
      <c r="E606" s="54">
        <v>1.3</v>
      </c>
    </row>
    <row r="607" spans="1:5" s="66" customFormat="1" ht="27.75" customHeight="1">
      <c r="A607" s="153">
        <v>12</v>
      </c>
      <c r="B607" s="12" t="s">
        <v>1038</v>
      </c>
      <c r="C607" s="6" t="s">
        <v>560</v>
      </c>
      <c r="D607" s="54">
        <v>2.2</v>
      </c>
      <c r="E607" s="54">
        <v>2.2</v>
      </c>
    </row>
    <row r="608" spans="1:5" s="66" customFormat="1" ht="35.25" customHeight="1">
      <c r="A608" s="153">
        <v>13</v>
      </c>
      <c r="B608" s="12" t="s">
        <v>1039</v>
      </c>
      <c r="C608" s="6" t="s">
        <v>560</v>
      </c>
      <c r="D608" s="54">
        <v>3.1</v>
      </c>
      <c r="E608" s="54">
        <v>3.1</v>
      </c>
    </row>
    <row r="609" spans="1:5" s="66" customFormat="1" ht="27.75" customHeight="1">
      <c r="A609" s="153">
        <v>14</v>
      </c>
      <c r="B609" s="141" t="s">
        <v>904</v>
      </c>
      <c r="C609" s="6" t="s">
        <v>595</v>
      </c>
      <c r="D609" s="42">
        <v>1.5</v>
      </c>
      <c r="E609" s="138">
        <f t="shared" si="1"/>
        <v>1.5</v>
      </c>
    </row>
    <row r="610" spans="1:5" s="66" customFormat="1" ht="27.75" customHeight="1">
      <c r="A610" s="153">
        <v>15</v>
      </c>
      <c r="B610" s="136" t="s">
        <v>905</v>
      </c>
      <c r="C610" s="6" t="s">
        <v>871</v>
      </c>
      <c r="D610" s="138">
        <v>2.37</v>
      </c>
      <c r="E610" s="138">
        <f t="shared" si="1"/>
        <v>2.37</v>
      </c>
    </row>
    <row r="611" spans="1:5" ht="27.75" customHeight="1">
      <c r="A611" s="153">
        <v>16</v>
      </c>
      <c r="B611" s="12" t="s">
        <v>889</v>
      </c>
      <c r="C611" s="29" t="s">
        <v>595</v>
      </c>
      <c r="D611" s="29">
        <v>0.06</v>
      </c>
      <c r="E611" s="29">
        <v>0.06</v>
      </c>
    </row>
    <row r="612" spans="1:5" ht="27.75" customHeight="1">
      <c r="A612" s="153">
        <v>17</v>
      </c>
      <c r="B612" s="148" t="s">
        <v>903</v>
      </c>
      <c r="C612" s="6" t="s">
        <v>595</v>
      </c>
      <c r="D612" s="29">
        <v>1.5</v>
      </c>
      <c r="E612" s="146">
        <f t="shared" si="1"/>
        <v>1.5</v>
      </c>
    </row>
    <row r="613" spans="1:5" ht="27.75" customHeight="1">
      <c r="A613" s="153">
        <v>18</v>
      </c>
      <c r="B613" s="136" t="s">
        <v>748</v>
      </c>
      <c r="C613" s="140" t="s">
        <v>584</v>
      </c>
      <c r="D613" s="146" t="s">
        <v>606</v>
      </c>
      <c r="E613" s="146" t="s">
        <v>606</v>
      </c>
    </row>
    <row r="614" spans="1:5" ht="35.25" customHeight="1">
      <c r="A614" s="153">
        <v>19</v>
      </c>
      <c r="B614" s="136" t="s">
        <v>1098</v>
      </c>
      <c r="C614" s="140" t="s">
        <v>584</v>
      </c>
      <c r="D614" s="146">
        <v>5.2</v>
      </c>
      <c r="E614" s="146">
        <v>5.2</v>
      </c>
    </row>
    <row r="615" spans="1:5" ht="36.75" customHeight="1">
      <c r="A615" s="153">
        <v>20</v>
      </c>
      <c r="B615" s="144" t="s">
        <v>565</v>
      </c>
      <c r="C615" s="140" t="s">
        <v>1134</v>
      </c>
      <c r="D615" s="142">
        <v>3.4</v>
      </c>
      <c r="E615" s="142">
        <v>3.4</v>
      </c>
    </row>
    <row r="616" spans="1:5" ht="39" customHeight="1">
      <c r="A616" s="153">
        <v>21</v>
      </c>
      <c r="B616" s="144" t="s">
        <v>1132</v>
      </c>
      <c r="C616" s="140" t="s">
        <v>1133</v>
      </c>
      <c r="D616" s="142">
        <v>2.94</v>
      </c>
      <c r="E616" s="142">
        <v>2.94</v>
      </c>
    </row>
    <row r="617" spans="1:5" ht="27.75" customHeight="1">
      <c r="A617" s="153">
        <v>22</v>
      </c>
      <c r="B617" s="136" t="s">
        <v>153</v>
      </c>
      <c r="C617" s="140" t="s">
        <v>869</v>
      </c>
      <c r="D617" s="149">
        <v>2.23</v>
      </c>
      <c r="E617" s="146">
        <f>D617</f>
        <v>2.23</v>
      </c>
    </row>
    <row r="618" spans="1:5" ht="27.75" customHeight="1">
      <c r="A618" s="153">
        <v>23</v>
      </c>
      <c r="B618" s="136" t="s">
        <v>153</v>
      </c>
      <c r="C618" s="140" t="s">
        <v>871</v>
      </c>
      <c r="D618" s="149">
        <v>2</v>
      </c>
      <c r="E618" s="146">
        <f>D618</f>
        <v>2</v>
      </c>
    </row>
    <row r="619" spans="1:5" ht="27.75" customHeight="1">
      <c r="A619" s="153">
        <v>24</v>
      </c>
      <c r="B619" s="136" t="s">
        <v>153</v>
      </c>
      <c r="C619" s="140" t="s">
        <v>864</v>
      </c>
      <c r="D619" s="149">
        <v>3.12</v>
      </c>
      <c r="E619" s="146">
        <v>3.12</v>
      </c>
    </row>
    <row r="620" spans="1:5" ht="27.75" customHeight="1">
      <c r="A620" s="153">
        <v>25</v>
      </c>
      <c r="B620" s="136" t="s">
        <v>153</v>
      </c>
      <c r="C620" s="140" t="s">
        <v>870</v>
      </c>
      <c r="D620" s="149">
        <v>0.76</v>
      </c>
      <c r="E620" s="146">
        <f>D620</f>
        <v>0.76</v>
      </c>
    </row>
    <row r="621" spans="1:5" ht="27.75" customHeight="1">
      <c r="A621" s="153">
        <v>26</v>
      </c>
      <c r="B621" s="136" t="s">
        <v>1135</v>
      </c>
      <c r="C621" s="140" t="s">
        <v>1371</v>
      </c>
      <c r="D621" s="149">
        <v>2.08</v>
      </c>
      <c r="E621" s="146">
        <f>D621</f>
        <v>2.08</v>
      </c>
    </row>
    <row r="622" spans="1:5" ht="27.75" customHeight="1">
      <c r="A622" s="153">
        <v>27</v>
      </c>
      <c r="B622" s="136" t="s">
        <v>929</v>
      </c>
      <c r="C622" s="140" t="s">
        <v>865</v>
      </c>
      <c r="D622" s="149">
        <v>0.24</v>
      </c>
      <c r="E622" s="146">
        <v>0.24</v>
      </c>
    </row>
    <row r="623" spans="1:5" ht="27.75" customHeight="1">
      <c r="A623" s="153">
        <v>28</v>
      </c>
      <c r="B623" s="136" t="s">
        <v>914</v>
      </c>
      <c r="C623" s="140" t="s">
        <v>865</v>
      </c>
      <c r="D623" s="149">
        <v>0.35</v>
      </c>
      <c r="E623" s="146">
        <v>0.35</v>
      </c>
    </row>
    <row r="624" spans="1:5" ht="27.75" customHeight="1">
      <c r="A624" s="153">
        <v>29</v>
      </c>
      <c r="B624" s="136" t="s">
        <v>915</v>
      </c>
      <c r="C624" s="140" t="s">
        <v>865</v>
      </c>
      <c r="D624" s="149">
        <v>0.49</v>
      </c>
      <c r="E624" s="146">
        <v>0.49</v>
      </c>
    </row>
    <row r="625" spans="1:5" ht="27.75" customHeight="1">
      <c r="A625" s="153">
        <v>30</v>
      </c>
      <c r="B625" s="136" t="s">
        <v>916</v>
      </c>
      <c r="C625" s="140" t="s">
        <v>865</v>
      </c>
      <c r="D625" s="149">
        <v>0.19</v>
      </c>
      <c r="E625" s="146">
        <v>0.19</v>
      </c>
    </row>
    <row r="626" spans="1:5" ht="27.75" customHeight="1">
      <c r="A626" s="153">
        <v>31</v>
      </c>
      <c r="B626" s="136" t="s">
        <v>917</v>
      </c>
      <c r="C626" s="140" t="s">
        <v>865</v>
      </c>
      <c r="D626" s="149">
        <v>0.49</v>
      </c>
      <c r="E626" s="146">
        <v>0.49</v>
      </c>
    </row>
    <row r="627" spans="1:5" ht="27.75" customHeight="1">
      <c r="A627" s="153">
        <v>32</v>
      </c>
      <c r="B627" s="136" t="s">
        <v>918</v>
      </c>
      <c r="C627" s="140" t="s">
        <v>865</v>
      </c>
      <c r="D627" s="149">
        <v>0.49</v>
      </c>
      <c r="E627" s="146">
        <v>0.3</v>
      </c>
    </row>
    <row r="628" spans="1:5" ht="27.75" customHeight="1">
      <c r="A628" s="153">
        <v>33</v>
      </c>
      <c r="B628" s="136" t="s">
        <v>919</v>
      </c>
      <c r="C628" s="140" t="s">
        <v>865</v>
      </c>
      <c r="D628" s="149">
        <v>0.49</v>
      </c>
      <c r="E628" s="146">
        <v>0.3</v>
      </c>
    </row>
    <row r="629" spans="1:5" ht="27.75" customHeight="1">
      <c r="A629" s="153">
        <v>34</v>
      </c>
      <c r="B629" s="136" t="s">
        <v>920</v>
      </c>
      <c r="C629" s="140" t="s">
        <v>865</v>
      </c>
      <c r="D629" s="149">
        <v>0.48</v>
      </c>
      <c r="E629" s="146">
        <v>0.47</v>
      </c>
    </row>
    <row r="630" spans="1:5" ht="27.75" customHeight="1">
      <c r="A630" s="153">
        <v>35</v>
      </c>
      <c r="B630" s="136" t="s">
        <v>921</v>
      </c>
      <c r="C630" s="140" t="s">
        <v>865</v>
      </c>
      <c r="D630" s="149">
        <v>0.46</v>
      </c>
      <c r="E630" s="146">
        <v>0.2</v>
      </c>
    </row>
    <row r="631" spans="1:5" ht="27.75" customHeight="1">
      <c r="A631" s="153">
        <v>36</v>
      </c>
      <c r="B631" s="136" t="s">
        <v>922</v>
      </c>
      <c r="C631" s="140" t="s">
        <v>865</v>
      </c>
      <c r="D631" s="149">
        <v>0.07</v>
      </c>
      <c r="E631" s="146">
        <v>0.07</v>
      </c>
    </row>
    <row r="632" spans="1:5" ht="27.75" customHeight="1">
      <c r="A632" s="153">
        <v>37</v>
      </c>
      <c r="B632" s="136" t="s">
        <v>923</v>
      </c>
      <c r="C632" s="140" t="s">
        <v>865</v>
      </c>
      <c r="D632" s="149">
        <v>0.49</v>
      </c>
      <c r="E632" s="146">
        <v>0.49</v>
      </c>
    </row>
    <row r="633" spans="1:5" ht="27.75" customHeight="1">
      <c r="A633" s="153">
        <v>38</v>
      </c>
      <c r="B633" s="136" t="s">
        <v>924</v>
      </c>
      <c r="C633" s="140" t="s">
        <v>865</v>
      </c>
      <c r="D633" s="149">
        <v>0.49</v>
      </c>
      <c r="E633" s="146">
        <v>0.49</v>
      </c>
    </row>
    <row r="634" spans="1:5" ht="27.75" customHeight="1">
      <c r="A634" s="153">
        <v>39</v>
      </c>
      <c r="B634" s="136" t="s">
        <v>925</v>
      </c>
      <c r="C634" s="140" t="s">
        <v>865</v>
      </c>
      <c r="D634" s="149">
        <v>0.49</v>
      </c>
      <c r="E634" s="146">
        <v>0.49</v>
      </c>
    </row>
    <row r="635" spans="1:5" ht="27.75" customHeight="1">
      <c r="A635" s="153">
        <v>40</v>
      </c>
      <c r="B635" s="136" t="s">
        <v>926</v>
      </c>
      <c r="C635" s="140" t="s">
        <v>595</v>
      </c>
      <c r="D635" s="149">
        <v>0.3</v>
      </c>
      <c r="E635" s="146">
        <v>0.3</v>
      </c>
    </row>
    <row r="636" spans="1:5" ht="27.75" customHeight="1">
      <c r="A636" s="153">
        <v>41</v>
      </c>
      <c r="B636" s="136" t="s">
        <v>1364</v>
      </c>
      <c r="C636" s="140" t="s">
        <v>865</v>
      </c>
      <c r="D636" s="149">
        <v>3</v>
      </c>
      <c r="E636" s="146">
        <v>2.7</v>
      </c>
    </row>
    <row r="637" spans="1:5" s="114" customFormat="1" ht="27.75" customHeight="1">
      <c r="A637" s="2" t="s">
        <v>578</v>
      </c>
      <c r="B637" s="1" t="s">
        <v>579</v>
      </c>
      <c r="C637" s="2"/>
      <c r="D637" s="45">
        <f>D638+D734</f>
        <v>372.57599999999996</v>
      </c>
      <c r="E637" s="45">
        <f>E638+E734</f>
        <v>359.174</v>
      </c>
    </row>
    <row r="638" spans="1:5" s="68" customFormat="1" ht="27.75" customHeight="1">
      <c r="A638" s="33"/>
      <c r="B638" s="4" t="s">
        <v>908</v>
      </c>
      <c r="C638" s="67"/>
      <c r="D638" s="107">
        <f>SUM(D639:D733)</f>
        <v>245.23999999999995</v>
      </c>
      <c r="E638" s="107">
        <f>SUM(E639:E733)</f>
        <v>242.27999999999997</v>
      </c>
    </row>
    <row r="639" spans="1:5" ht="27.75" customHeight="1">
      <c r="A639" s="6">
        <v>1</v>
      </c>
      <c r="B639" s="12" t="s">
        <v>1089</v>
      </c>
      <c r="C639" s="6" t="s">
        <v>580</v>
      </c>
      <c r="D639" s="29">
        <v>1.5</v>
      </c>
      <c r="E639" s="29">
        <v>1.5</v>
      </c>
    </row>
    <row r="640" spans="1:5" ht="32.25" customHeight="1">
      <c r="A640" s="6">
        <v>2</v>
      </c>
      <c r="B640" s="12" t="s">
        <v>652</v>
      </c>
      <c r="C640" s="27" t="s">
        <v>580</v>
      </c>
      <c r="D640" s="29">
        <v>2</v>
      </c>
      <c r="E640" s="29">
        <v>2</v>
      </c>
    </row>
    <row r="641" spans="1:5" ht="37.5" customHeight="1">
      <c r="A641" s="6">
        <v>3</v>
      </c>
      <c r="B641" s="12" t="s">
        <v>658</v>
      </c>
      <c r="C641" s="27" t="s">
        <v>580</v>
      </c>
      <c r="D641" s="29">
        <v>3.01</v>
      </c>
      <c r="E641" s="29">
        <v>3.01</v>
      </c>
    </row>
    <row r="642" spans="1:5" ht="37.5" customHeight="1">
      <c r="A642" s="6">
        <v>4</v>
      </c>
      <c r="B642" s="90" t="s">
        <v>1277</v>
      </c>
      <c r="C642" s="27" t="s">
        <v>580</v>
      </c>
      <c r="D642" s="50">
        <v>1.7</v>
      </c>
      <c r="E642" s="50">
        <v>1.7</v>
      </c>
    </row>
    <row r="643" spans="1:5" ht="40.5" customHeight="1">
      <c r="A643" s="6">
        <v>5</v>
      </c>
      <c r="B643" s="12" t="s">
        <v>680</v>
      </c>
      <c r="C643" s="27" t="s">
        <v>580</v>
      </c>
      <c r="D643" s="6">
        <v>0.42</v>
      </c>
      <c r="E643" s="6">
        <v>0.42</v>
      </c>
    </row>
    <row r="644" spans="1:5" ht="27.75" customHeight="1">
      <c r="A644" s="6">
        <v>6</v>
      </c>
      <c r="B644" s="12" t="s">
        <v>1219</v>
      </c>
      <c r="C644" s="27" t="s">
        <v>580</v>
      </c>
      <c r="D644" s="42">
        <v>1.5</v>
      </c>
      <c r="E644" s="42">
        <v>1.5</v>
      </c>
    </row>
    <row r="645" spans="1:5" ht="41.25" customHeight="1">
      <c r="A645" s="6">
        <v>7</v>
      </c>
      <c r="B645" s="12" t="s">
        <v>1220</v>
      </c>
      <c r="C645" s="27" t="s">
        <v>580</v>
      </c>
      <c r="D645" s="42">
        <v>2.5</v>
      </c>
      <c r="E645" s="42">
        <v>2.5</v>
      </c>
    </row>
    <row r="646" spans="1:5" ht="27.75" customHeight="1">
      <c r="A646" s="6">
        <v>8</v>
      </c>
      <c r="B646" s="12" t="s">
        <v>1278</v>
      </c>
      <c r="C646" s="27" t="s">
        <v>580</v>
      </c>
      <c r="D646" s="42">
        <v>2</v>
      </c>
      <c r="E646" s="42">
        <v>2</v>
      </c>
    </row>
    <row r="647" spans="1:5" ht="27.75" customHeight="1">
      <c r="A647" s="6">
        <v>9</v>
      </c>
      <c r="B647" s="12" t="s">
        <v>1279</v>
      </c>
      <c r="C647" s="27" t="s">
        <v>580</v>
      </c>
      <c r="D647" s="42">
        <v>2.5</v>
      </c>
      <c r="E647" s="42">
        <v>2.5</v>
      </c>
    </row>
    <row r="648" spans="1:5" ht="27.75" customHeight="1">
      <c r="A648" s="6">
        <v>10</v>
      </c>
      <c r="B648" s="12" t="s">
        <v>1223</v>
      </c>
      <c r="C648" s="27" t="s">
        <v>580</v>
      </c>
      <c r="D648" s="42">
        <v>2</v>
      </c>
      <c r="E648" s="42">
        <v>2</v>
      </c>
    </row>
    <row r="649" spans="1:5" ht="27.75" customHeight="1">
      <c r="A649" s="6">
        <v>11</v>
      </c>
      <c r="B649" s="12" t="s">
        <v>1280</v>
      </c>
      <c r="C649" s="27" t="s">
        <v>580</v>
      </c>
      <c r="D649" s="6">
        <v>0.38</v>
      </c>
      <c r="E649" s="6">
        <v>0.38</v>
      </c>
    </row>
    <row r="650" spans="1:5" ht="27.75" customHeight="1">
      <c r="A650" s="6">
        <v>12</v>
      </c>
      <c r="B650" s="90" t="s">
        <v>1281</v>
      </c>
      <c r="C650" s="27" t="s">
        <v>580</v>
      </c>
      <c r="D650" s="6" t="s">
        <v>676</v>
      </c>
      <c r="E650" s="6" t="s">
        <v>676</v>
      </c>
    </row>
    <row r="651" spans="1:5" ht="27.75" customHeight="1">
      <c r="A651" s="6">
        <v>13</v>
      </c>
      <c r="B651" s="90" t="s">
        <v>1264</v>
      </c>
      <c r="C651" s="27" t="s">
        <v>580</v>
      </c>
      <c r="D651" s="29">
        <v>1.6</v>
      </c>
      <c r="E651" s="29">
        <v>1.6</v>
      </c>
    </row>
    <row r="652" spans="1:5" ht="27.75" customHeight="1">
      <c r="A652" s="6">
        <v>14</v>
      </c>
      <c r="B652" s="12" t="s">
        <v>1269</v>
      </c>
      <c r="C652" s="6" t="s">
        <v>638</v>
      </c>
      <c r="D652" s="29">
        <v>2</v>
      </c>
      <c r="E652" s="29">
        <v>2</v>
      </c>
    </row>
    <row r="653" spans="1:5" ht="27.75" customHeight="1">
      <c r="A653" s="6">
        <v>15</v>
      </c>
      <c r="B653" s="12" t="s">
        <v>1270</v>
      </c>
      <c r="C653" s="6" t="s">
        <v>638</v>
      </c>
      <c r="D653" s="29">
        <v>2</v>
      </c>
      <c r="E653" s="29">
        <v>2</v>
      </c>
    </row>
    <row r="654" spans="1:5" ht="27.75" customHeight="1">
      <c r="A654" s="6">
        <v>16</v>
      </c>
      <c r="B654" s="12" t="s">
        <v>1160</v>
      </c>
      <c r="C654" s="6" t="s">
        <v>638</v>
      </c>
      <c r="D654" s="29">
        <v>2</v>
      </c>
      <c r="E654" s="29">
        <v>2</v>
      </c>
    </row>
    <row r="655" spans="1:5" ht="27.75" customHeight="1">
      <c r="A655" s="6">
        <v>17</v>
      </c>
      <c r="B655" s="12" t="s">
        <v>1088</v>
      </c>
      <c r="C655" s="6" t="s">
        <v>638</v>
      </c>
      <c r="D655" s="29">
        <v>5.8</v>
      </c>
      <c r="E655" s="29">
        <v>5.8</v>
      </c>
    </row>
    <row r="656" spans="1:5" ht="27.75" customHeight="1">
      <c r="A656" s="6">
        <v>18</v>
      </c>
      <c r="B656" s="12" t="s">
        <v>655</v>
      </c>
      <c r="C656" s="27" t="s">
        <v>638</v>
      </c>
      <c r="D656" s="29">
        <v>2.3</v>
      </c>
      <c r="E656" s="29">
        <v>2.3</v>
      </c>
    </row>
    <row r="657" spans="1:5" ht="27.75" customHeight="1">
      <c r="A657" s="6">
        <v>19</v>
      </c>
      <c r="B657" s="12" t="s">
        <v>1265</v>
      </c>
      <c r="C657" s="27" t="s">
        <v>638</v>
      </c>
      <c r="D657" s="29">
        <v>3.2</v>
      </c>
      <c r="E657" s="29">
        <v>3.2</v>
      </c>
    </row>
    <row r="658" spans="1:5" ht="40.5" customHeight="1">
      <c r="A658" s="6">
        <v>20</v>
      </c>
      <c r="B658" s="12" t="s">
        <v>656</v>
      </c>
      <c r="C658" s="27" t="s">
        <v>638</v>
      </c>
      <c r="D658" s="29">
        <v>0.5</v>
      </c>
      <c r="E658" s="29">
        <v>0.47</v>
      </c>
    </row>
    <row r="659" spans="1:5" ht="27.75" customHeight="1">
      <c r="A659" s="6">
        <v>21</v>
      </c>
      <c r="B659" s="12" t="s">
        <v>1087</v>
      </c>
      <c r="C659" s="27" t="s">
        <v>638</v>
      </c>
      <c r="D659" s="29">
        <v>0.64</v>
      </c>
      <c r="E659" s="29">
        <v>0.61</v>
      </c>
    </row>
    <row r="660" spans="1:5" ht="27.75" customHeight="1">
      <c r="A660" s="6">
        <v>22</v>
      </c>
      <c r="B660" s="12" t="s">
        <v>1086</v>
      </c>
      <c r="C660" s="6" t="s">
        <v>638</v>
      </c>
      <c r="D660" s="29">
        <v>4</v>
      </c>
      <c r="E660" s="29">
        <v>4</v>
      </c>
    </row>
    <row r="661" spans="1:5" ht="27.75" customHeight="1">
      <c r="A661" s="6">
        <v>23</v>
      </c>
      <c r="B661" s="12" t="s">
        <v>1271</v>
      </c>
      <c r="C661" s="6" t="s">
        <v>638</v>
      </c>
      <c r="D661" s="29">
        <v>0.27</v>
      </c>
      <c r="E661" s="29">
        <v>0.27</v>
      </c>
    </row>
    <row r="662" spans="1:5" ht="27.75" customHeight="1">
      <c r="A662" s="6">
        <v>24</v>
      </c>
      <c r="B662" s="75" t="s">
        <v>1272</v>
      </c>
      <c r="C662" s="6" t="s">
        <v>638</v>
      </c>
      <c r="D662" s="29">
        <v>2</v>
      </c>
      <c r="E662" s="29">
        <v>2</v>
      </c>
    </row>
    <row r="663" spans="1:5" ht="27.75" customHeight="1">
      <c r="A663" s="6">
        <v>25</v>
      </c>
      <c r="B663" s="12" t="s">
        <v>1273</v>
      </c>
      <c r="C663" s="6" t="s">
        <v>638</v>
      </c>
      <c r="D663" s="6">
        <v>1.77</v>
      </c>
      <c r="E663" s="6">
        <v>1.77</v>
      </c>
    </row>
    <row r="664" spans="1:5" ht="27.75" customHeight="1">
      <c r="A664" s="6">
        <v>26</v>
      </c>
      <c r="B664" s="12" t="s">
        <v>1171</v>
      </c>
      <c r="C664" s="6" t="s">
        <v>638</v>
      </c>
      <c r="D664" s="29">
        <v>3.19</v>
      </c>
      <c r="E664" s="29">
        <v>3.19</v>
      </c>
    </row>
    <row r="665" spans="1:5" ht="42" customHeight="1">
      <c r="A665" s="6">
        <v>27</v>
      </c>
      <c r="B665" s="12" t="s">
        <v>1169</v>
      </c>
      <c r="C665" s="6" t="s">
        <v>638</v>
      </c>
      <c r="D665" s="42">
        <v>3.26</v>
      </c>
      <c r="E665" s="42">
        <v>3.26</v>
      </c>
    </row>
    <row r="666" spans="1:5" ht="40.5" customHeight="1">
      <c r="A666" s="6">
        <v>28</v>
      </c>
      <c r="B666" s="12" t="s">
        <v>1170</v>
      </c>
      <c r="C666" s="6" t="s">
        <v>638</v>
      </c>
      <c r="D666" s="6">
        <v>1.8</v>
      </c>
      <c r="E666" s="6">
        <v>1.8</v>
      </c>
    </row>
    <row r="667" spans="1:5" ht="48" customHeight="1">
      <c r="A667" s="6">
        <v>29</v>
      </c>
      <c r="B667" s="12" t="s">
        <v>1274</v>
      </c>
      <c r="C667" s="6" t="s">
        <v>638</v>
      </c>
      <c r="D667" s="6">
        <v>3.74</v>
      </c>
      <c r="E667" s="6">
        <v>3.74</v>
      </c>
    </row>
    <row r="668" spans="1:5" ht="38.25" customHeight="1">
      <c r="A668" s="6">
        <v>30</v>
      </c>
      <c r="B668" s="12" t="s">
        <v>1275</v>
      </c>
      <c r="C668" s="6" t="s">
        <v>638</v>
      </c>
      <c r="D668" s="29">
        <v>1</v>
      </c>
      <c r="E668" s="29">
        <v>1</v>
      </c>
    </row>
    <row r="669" spans="1:5" ht="27.75" customHeight="1">
      <c r="A669" s="6">
        <v>31</v>
      </c>
      <c r="B669" s="12" t="s">
        <v>704</v>
      </c>
      <c r="C669" s="6" t="s">
        <v>637</v>
      </c>
      <c r="D669" s="29">
        <v>6.98</v>
      </c>
      <c r="E669" s="29">
        <v>6.98</v>
      </c>
    </row>
    <row r="670" spans="1:5" ht="27.75" customHeight="1">
      <c r="A670" s="6">
        <v>32</v>
      </c>
      <c r="B670" s="12" t="s">
        <v>701</v>
      </c>
      <c r="C670" s="6" t="s">
        <v>637</v>
      </c>
      <c r="D670" s="29">
        <v>5</v>
      </c>
      <c r="E670" s="29">
        <v>5</v>
      </c>
    </row>
    <row r="671" spans="1:5" ht="27.75" customHeight="1">
      <c r="A671" s="6">
        <v>33</v>
      </c>
      <c r="B671" s="12" t="s">
        <v>1276</v>
      </c>
      <c r="C671" s="6" t="s">
        <v>637</v>
      </c>
      <c r="D671" s="29">
        <v>2.28</v>
      </c>
      <c r="E671" s="29">
        <v>2.28</v>
      </c>
    </row>
    <row r="672" spans="1:5" ht="27.75" customHeight="1">
      <c r="A672" s="6">
        <v>34</v>
      </c>
      <c r="B672" s="97" t="s">
        <v>699</v>
      </c>
      <c r="C672" s="6" t="s">
        <v>700</v>
      </c>
      <c r="D672" s="29">
        <v>2.4</v>
      </c>
      <c r="E672" s="29">
        <v>2.4</v>
      </c>
    </row>
    <row r="673" spans="1:5" ht="27.75" customHeight="1">
      <c r="A673" s="6">
        <v>35</v>
      </c>
      <c r="B673" s="12" t="s">
        <v>698</v>
      </c>
      <c r="C673" s="6" t="s">
        <v>663</v>
      </c>
      <c r="D673" s="29">
        <v>1.6</v>
      </c>
      <c r="E673" s="29">
        <v>1.5</v>
      </c>
    </row>
    <row r="674" spans="1:5" ht="27.75" customHeight="1">
      <c r="A674" s="6">
        <v>36</v>
      </c>
      <c r="B674" s="12" t="s">
        <v>696</v>
      </c>
      <c r="C674" s="6" t="s">
        <v>660</v>
      </c>
      <c r="D674" s="29">
        <v>5.94</v>
      </c>
      <c r="E674" s="29">
        <v>5.94</v>
      </c>
    </row>
    <row r="675" spans="1:5" ht="27.75" customHeight="1">
      <c r="A675" s="6">
        <v>37</v>
      </c>
      <c r="B675" s="12" t="s">
        <v>697</v>
      </c>
      <c r="C675" s="6" t="s">
        <v>660</v>
      </c>
      <c r="D675" s="29">
        <v>1.3</v>
      </c>
      <c r="E675" s="29">
        <v>1.2</v>
      </c>
    </row>
    <row r="676" spans="1:5" ht="27.75" customHeight="1">
      <c r="A676" s="6">
        <v>38</v>
      </c>
      <c r="B676" s="12" t="s">
        <v>1191</v>
      </c>
      <c r="C676" s="6" t="s">
        <v>660</v>
      </c>
      <c r="D676" s="29">
        <v>0.69</v>
      </c>
      <c r="E676" s="29">
        <v>0.68</v>
      </c>
    </row>
    <row r="677" spans="1:5" ht="27.75" customHeight="1">
      <c r="A677" s="6">
        <v>39</v>
      </c>
      <c r="B677" s="12" t="s">
        <v>1266</v>
      </c>
      <c r="C677" s="6" t="s">
        <v>660</v>
      </c>
      <c r="D677" s="29">
        <v>1.3</v>
      </c>
      <c r="E677" s="29">
        <v>1.3</v>
      </c>
    </row>
    <row r="678" spans="1:5" ht="54" customHeight="1">
      <c r="A678" s="6">
        <v>40</v>
      </c>
      <c r="B678" s="12" t="s">
        <v>1193</v>
      </c>
      <c r="C678" s="6" t="s">
        <v>660</v>
      </c>
      <c r="D678" s="50">
        <v>2.5</v>
      </c>
      <c r="E678" s="115">
        <v>2.5</v>
      </c>
    </row>
    <row r="679" spans="1:5" ht="27.75" customHeight="1">
      <c r="A679" s="6">
        <v>41</v>
      </c>
      <c r="B679" s="90" t="s">
        <v>1192</v>
      </c>
      <c r="C679" s="6" t="s">
        <v>660</v>
      </c>
      <c r="D679" s="6">
        <v>0.13</v>
      </c>
      <c r="E679" s="6">
        <v>0.13</v>
      </c>
    </row>
    <row r="680" spans="1:5" ht="27.75" customHeight="1">
      <c r="A680" s="6">
        <v>42</v>
      </c>
      <c r="B680" s="90" t="s">
        <v>678</v>
      </c>
      <c r="C680" s="6" t="s">
        <v>660</v>
      </c>
      <c r="D680" s="116">
        <v>1</v>
      </c>
      <c r="E680" s="116">
        <v>1</v>
      </c>
    </row>
    <row r="681" spans="1:5" ht="27.75" customHeight="1">
      <c r="A681" s="6">
        <v>43</v>
      </c>
      <c r="B681" s="90" t="s">
        <v>657</v>
      </c>
      <c r="C681" s="27" t="s">
        <v>646</v>
      </c>
      <c r="D681" s="29">
        <v>0.51</v>
      </c>
      <c r="E681" s="29">
        <v>0.47</v>
      </c>
    </row>
    <row r="682" spans="1:5" ht="27.75" customHeight="1">
      <c r="A682" s="6">
        <v>44</v>
      </c>
      <c r="B682" s="12" t="s">
        <v>1268</v>
      </c>
      <c r="C682" s="6" t="s">
        <v>646</v>
      </c>
      <c r="D682" s="29">
        <v>3.37</v>
      </c>
      <c r="E682" s="29">
        <v>2.77</v>
      </c>
    </row>
    <row r="683" spans="1:5" ht="27.75" customHeight="1">
      <c r="A683" s="6">
        <v>45</v>
      </c>
      <c r="B683" s="12" t="s">
        <v>1267</v>
      </c>
      <c r="C683" s="6" t="s">
        <v>646</v>
      </c>
      <c r="D683" s="29">
        <v>2.14</v>
      </c>
      <c r="E683" s="29">
        <v>2.06</v>
      </c>
    </row>
    <row r="684" spans="1:5" ht="40.5" customHeight="1">
      <c r="A684" s="6">
        <v>46</v>
      </c>
      <c r="B684" s="12" t="s">
        <v>694</v>
      </c>
      <c r="C684" s="6" t="s">
        <v>646</v>
      </c>
      <c r="D684" s="29">
        <v>3.14</v>
      </c>
      <c r="E684" s="29">
        <v>3.09</v>
      </c>
    </row>
    <row r="685" spans="1:5" ht="43.5" customHeight="1">
      <c r="A685" s="6">
        <v>47</v>
      </c>
      <c r="B685" s="12" t="s">
        <v>1196</v>
      </c>
      <c r="C685" s="6" t="s">
        <v>646</v>
      </c>
      <c r="D685" s="29">
        <v>1.2</v>
      </c>
      <c r="E685" s="29">
        <v>1.2</v>
      </c>
    </row>
    <row r="686" spans="1:5" ht="43.5" customHeight="1">
      <c r="A686" s="6">
        <v>48</v>
      </c>
      <c r="B686" s="12" t="s">
        <v>695</v>
      </c>
      <c r="C686" s="6" t="s">
        <v>1010</v>
      </c>
      <c r="D686" s="29">
        <v>2.63</v>
      </c>
      <c r="E686" s="29">
        <v>2.14</v>
      </c>
    </row>
    <row r="687" spans="1:5" ht="42" customHeight="1">
      <c r="A687" s="6">
        <v>49</v>
      </c>
      <c r="B687" s="12" t="s">
        <v>1197</v>
      </c>
      <c r="C687" s="6" t="s">
        <v>1011</v>
      </c>
      <c r="D687" s="29">
        <v>2.18</v>
      </c>
      <c r="E687" s="29">
        <v>2.18</v>
      </c>
    </row>
    <row r="688" spans="1:5" ht="27.75" customHeight="1">
      <c r="A688" s="6">
        <v>50</v>
      </c>
      <c r="B688" s="12" t="s">
        <v>1194</v>
      </c>
      <c r="C688" s="6" t="s">
        <v>651</v>
      </c>
      <c r="D688" s="29">
        <v>1.7</v>
      </c>
      <c r="E688" s="29">
        <v>1.7</v>
      </c>
    </row>
    <row r="689" spans="1:5" ht="27.75" customHeight="1">
      <c r="A689" s="6">
        <v>51</v>
      </c>
      <c r="B689" s="12" t="s">
        <v>1163</v>
      </c>
      <c r="C689" s="6" t="s">
        <v>639</v>
      </c>
      <c r="D689" s="29">
        <v>10.29</v>
      </c>
      <c r="E689" s="29">
        <v>9.07</v>
      </c>
    </row>
    <row r="690" spans="1:5" ht="27.75" customHeight="1">
      <c r="A690" s="6">
        <v>52</v>
      </c>
      <c r="B690" s="97" t="s">
        <v>703</v>
      </c>
      <c r="C690" s="6" t="s">
        <v>639</v>
      </c>
      <c r="D690" s="29">
        <v>2</v>
      </c>
      <c r="E690" s="29">
        <v>2</v>
      </c>
    </row>
    <row r="691" spans="1:5" ht="27.75" customHeight="1">
      <c r="A691" s="6">
        <v>53</v>
      </c>
      <c r="B691" s="97" t="s">
        <v>1195</v>
      </c>
      <c r="C691" s="6" t="s">
        <v>639</v>
      </c>
      <c r="D691" s="29">
        <v>2.23</v>
      </c>
      <c r="E691" s="29">
        <v>2.23</v>
      </c>
    </row>
    <row r="692" spans="1:5" ht="27.75" customHeight="1">
      <c r="A692" s="6">
        <v>54</v>
      </c>
      <c r="B692" s="12" t="s">
        <v>705</v>
      </c>
      <c r="C692" s="6" t="s">
        <v>639</v>
      </c>
      <c r="D692" s="29">
        <v>2</v>
      </c>
      <c r="E692" s="29">
        <v>2</v>
      </c>
    </row>
    <row r="693" spans="1:5" ht="27.75" customHeight="1">
      <c r="A693" s="6">
        <v>55</v>
      </c>
      <c r="B693" s="98" t="s">
        <v>706</v>
      </c>
      <c r="C693" s="6" t="s">
        <v>650</v>
      </c>
      <c r="D693" s="29">
        <v>9</v>
      </c>
      <c r="E693" s="29">
        <v>9</v>
      </c>
    </row>
    <row r="694" spans="1:5" ht="48.75" customHeight="1">
      <c r="A694" s="6">
        <v>56</v>
      </c>
      <c r="B694" s="12" t="s">
        <v>707</v>
      </c>
      <c r="C694" s="6" t="s">
        <v>639</v>
      </c>
      <c r="D694" s="29">
        <v>4.48</v>
      </c>
      <c r="E694" s="87">
        <v>4.48</v>
      </c>
    </row>
    <row r="695" spans="1:5" ht="42.75" customHeight="1">
      <c r="A695" s="6">
        <v>57</v>
      </c>
      <c r="B695" s="12" t="s">
        <v>708</v>
      </c>
      <c r="C695" s="6" t="s">
        <v>639</v>
      </c>
      <c r="D695" s="29">
        <v>2.63</v>
      </c>
      <c r="E695" s="87">
        <v>2.63</v>
      </c>
    </row>
    <row r="696" spans="1:5" ht="42.75" customHeight="1">
      <c r="A696" s="6">
        <v>58</v>
      </c>
      <c r="B696" s="12" t="s">
        <v>709</v>
      </c>
      <c r="C696" s="6" t="s">
        <v>639</v>
      </c>
      <c r="D696" s="29">
        <v>3.59</v>
      </c>
      <c r="E696" s="29">
        <v>3.59</v>
      </c>
    </row>
    <row r="697" spans="1:5" ht="57" customHeight="1">
      <c r="A697" s="6">
        <v>59</v>
      </c>
      <c r="B697" s="12" t="s">
        <v>710</v>
      </c>
      <c r="C697" s="6" t="s">
        <v>639</v>
      </c>
      <c r="D697" s="29">
        <v>3.82</v>
      </c>
      <c r="E697" s="87">
        <v>3.82</v>
      </c>
    </row>
    <row r="698" spans="1:5" ht="57.75" customHeight="1">
      <c r="A698" s="6">
        <v>60</v>
      </c>
      <c r="B698" s="12" t="s">
        <v>711</v>
      </c>
      <c r="C698" s="6" t="s">
        <v>639</v>
      </c>
      <c r="D698" s="29">
        <v>2.36</v>
      </c>
      <c r="E698" s="29">
        <v>2.36</v>
      </c>
    </row>
    <row r="699" spans="1:5" ht="42.75" customHeight="1">
      <c r="A699" s="6">
        <v>61</v>
      </c>
      <c r="B699" s="12" t="s">
        <v>685</v>
      </c>
      <c r="C699" s="6" t="s">
        <v>639</v>
      </c>
      <c r="D699" s="6">
        <v>1.67</v>
      </c>
      <c r="E699" s="6">
        <v>1.67</v>
      </c>
    </row>
    <row r="700" spans="1:5" ht="42.75" customHeight="1">
      <c r="A700" s="6">
        <v>62</v>
      </c>
      <c r="B700" s="12" t="s">
        <v>684</v>
      </c>
      <c r="C700" s="6" t="s">
        <v>639</v>
      </c>
      <c r="D700" s="6">
        <v>5.13</v>
      </c>
      <c r="E700" s="6">
        <v>5.13</v>
      </c>
    </row>
    <row r="701" spans="1:5" ht="42.75" customHeight="1">
      <c r="A701" s="6">
        <v>63</v>
      </c>
      <c r="B701" s="90" t="s">
        <v>1005</v>
      </c>
      <c r="C701" s="6" t="s">
        <v>639</v>
      </c>
      <c r="D701" s="6">
        <v>0.27</v>
      </c>
      <c r="E701" s="6">
        <v>0.27</v>
      </c>
    </row>
    <row r="702" spans="1:5" ht="42.75" customHeight="1">
      <c r="A702" s="6">
        <v>64</v>
      </c>
      <c r="B702" s="12" t="s">
        <v>686</v>
      </c>
      <c r="C702" s="117" t="s">
        <v>1006</v>
      </c>
      <c r="D702" s="6">
        <v>3.7</v>
      </c>
      <c r="E702" s="6">
        <v>3.7</v>
      </c>
    </row>
    <row r="703" spans="1:5" ht="42.75" customHeight="1">
      <c r="A703" s="6">
        <v>65</v>
      </c>
      <c r="B703" s="12" t="s">
        <v>712</v>
      </c>
      <c r="C703" s="6" t="s">
        <v>635</v>
      </c>
      <c r="D703" s="29">
        <v>1.79</v>
      </c>
      <c r="E703" s="29">
        <v>1.04</v>
      </c>
    </row>
    <row r="704" spans="1:5" ht="42.75" customHeight="1">
      <c r="A704" s="6">
        <v>66</v>
      </c>
      <c r="B704" s="12" t="s">
        <v>713</v>
      </c>
      <c r="C704" s="6" t="s">
        <v>635</v>
      </c>
      <c r="D704" s="29">
        <v>1.5</v>
      </c>
      <c r="E704" s="29">
        <v>1.5</v>
      </c>
    </row>
    <row r="705" spans="1:5" ht="39" customHeight="1">
      <c r="A705" s="6">
        <v>67</v>
      </c>
      <c r="B705" s="12" t="s">
        <v>715</v>
      </c>
      <c r="C705" s="6" t="s">
        <v>1012</v>
      </c>
      <c r="D705" s="29">
        <v>9.5</v>
      </c>
      <c r="E705" s="29">
        <v>8.1</v>
      </c>
    </row>
    <row r="706" spans="1:5" ht="31.5" customHeight="1">
      <c r="A706" s="6">
        <v>68</v>
      </c>
      <c r="B706" s="12" t="s">
        <v>702</v>
      </c>
      <c r="C706" s="6" t="s">
        <v>634</v>
      </c>
      <c r="D706" s="29">
        <v>2.1</v>
      </c>
      <c r="E706" s="29">
        <v>2.1</v>
      </c>
    </row>
    <row r="707" spans="1:5" ht="54" customHeight="1">
      <c r="A707" s="6">
        <v>69</v>
      </c>
      <c r="B707" s="12" t="s">
        <v>994</v>
      </c>
      <c r="C707" s="6" t="s">
        <v>634</v>
      </c>
      <c r="D707" s="29">
        <v>4.5</v>
      </c>
      <c r="E707" s="29">
        <v>4.5</v>
      </c>
    </row>
    <row r="708" spans="1:5" ht="48" customHeight="1">
      <c r="A708" s="6">
        <v>70</v>
      </c>
      <c r="B708" s="12" t="s">
        <v>714</v>
      </c>
      <c r="C708" s="6" t="s">
        <v>634</v>
      </c>
      <c r="D708" s="29">
        <v>3.25</v>
      </c>
      <c r="E708" s="29">
        <v>3.25</v>
      </c>
    </row>
    <row r="709" spans="1:5" ht="48" customHeight="1">
      <c r="A709" s="6">
        <v>71</v>
      </c>
      <c r="B709" s="12" t="s">
        <v>716</v>
      </c>
      <c r="C709" s="6" t="s">
        <v>650</v>
      </c>
      <c r="D709" s="29">
        <v>1.05</v>
      </c>
      <c r="E709" s="29">
        <v>1.05</v>
      </c>
    </row>
    <row r="710" spans="1:5" ht="27.75" customHeight="1">
      <c r="A710" s="6">
        <v>72</v>
      </c>
      <c r="B710" s="12" t="s">
        <v>355</v>
      </c>
      <c r="C710" s="6" t="s">
        <v>874</v>
      </c>
      <c r="D710" s="29">
        <v>6.48</v>
      </c>
      <c r="E710" s="29">
        <v>6.48</v>
      </c>
    </row>
    <row r="711" spans="1:5" ht="27.75" customHeight="1">
      <c r="A711" s="6">
        <v>73</v>
      </c>
      <c r="B711" s="12" t="s">
        <v>673</v>
      </c>
      <c r="C711" s="6" t="s">
        <v>644</v>
      </c>
      <c r="D711" s="29">
        <v>0.8</v>
      </c>
      <c r="E711" s="29">
        <v>0.8</v>
      </c>
    </row>
    <row r="712" spans="1:5" ht="36.75" customHeight="1">
      <c r="A712" s="6">
        <v>74</v>
      </c>
      <c r="B712" s="12" t="s">
        <v>681</v>
      </c>
      <c r="C712" s="118" t="s">
        <v>646</v>
      </c>
      <c r="D712" s="6">
        <v>0.03</v>
      </c>
      <c r="E712" s="6">
        <v>0.03</v>
      </c>
    </row>
    <row r="713" spans="1:5" ht="27.75" customHeight="1">
      <c r="A713" s="6">
        <v>75</v>
      </c>
      <c r="B713" s="12" t="s">
        <v>1004</v>
      </c>
      <c r="C713" s="118" t="s">
        <v>646</v>
      </c>
      <c r="D713" s="6">
        <v>0.25</v>
      </c>
      <c r="E713" s="6">
        <v>0.25</v>
      </c>
    </row>
    <row r="714" spans="1:5" ht="35.25" customHeight="1">
      <c r="A714" s="6">
        <v>76</v>
      </c>
      <c r="B714" s="12" t="s">
        <v>640</v>
      </c>
      <c r="C714" s="6" t="s">
        <v>1013</v>
      </c>
      <c r="D714" s="29">
        <v>7</v>
      </c>
      <c r="E714" s="29">
        <v>3.45</v>
      </c>
    </row>
    <row r="715" spans="1:5" ht="35.25" customHeight="1">
      <c r="A715" s="6">
        <v>77</v>
      </c>
      <c r="B715" s="89" t="s">
        <v>1007</v>
      </c>
      <c r="C715" s="6" t="s">
        <v>635</v>
      </c>
      <c r="D715" s="42">
        <v>0.72</v>
      </c>
      <c r="E715" s="42">
        <v>0.72</v>
      </c>
    </row>
    <row r="716" spans="1:5" ht="27.75" customHeight="1">
      <c r="A716" s="6">
        <v>78</v>
      </c>
      <c r="B716" s="90" t="s">
        <v>662</v>
      </c>
      <c r="C716" s="27" t="s">
        <v>663</v>
      </c>
      <c r="D716" s="29">
        <v>0.7</v>
      </c>
      <c r="E716" s="29">
        <v>0.7</v>
      </c>
    </row>
    <row r="717" spans="1:5" ht="27.75" customHeight="1">
      <c r="A717" s="6">
        <v>79</v>
      </c>
      <c r="B717" s="90" t="s">
        <v>666</v>
      </c>
      <c r="C717" s="27" t="s">
        <v>644</v>
      </c>
      <c r="D717" s="29" t="s">
        <v>439</v>
      </c>
      <c r="E717" s="29">
        <v>0.08</v>
      </c>
    </row>
    <row r="718" spans="1:5" ht="27.75" customHeight="1">
      <c r="A718" s="6">
        <v>80</v>
      </c>
      <c r="B718" s="90" t="s">
        <v>667</v>
      </c>
      <c r="C718" s="27" t="s">
        <v>1014</v>
      </c>
      <c r="D718" s="29" t="s">
        <v>668</v>
      </c>
      <c r="E718" s="29">
        <v>4.25</v>
      </c>
    </row>
    <row r="719" spans="1:5" ht="39" customHeight="1">
      <c r="A719" s="6">
        <v>81</v>
      </c>
      <c r="B719" s="12" t="s">
        <v>641</v>
      </c>
      <c r="C719" s="6" t="s">
        <v>639</v>
      </c>
      <c r="D719" s="29">
        <v>4.53</v>
      </c>
      <c r="E719" s="29">
        <v>3.4</v>
      </c>
    </row>
    <row r="720" spans="1:5" ht="27.75" customHeight="1">
      <c r="A720" s="6">
        <v>82</v>
      </c>
      <c r="B720" s="12" t="s">
        <v>1092</v>
      </c>
      <c r="C720" s="6" t="s">
        <v>634</v>
      </c>
      <c r="D720" s="29">
        <v>0.41</v>
      </c>
      <c r="E720" s="29">
        <v>0.03</v>
      </c>
    </row>
    <row r="721" spans="1:5" ht="35.25" customHeight="1">
      <c r="A721" s="6">
        <v>83</v>
      </c>
      <c r="B721" s="12" t="s">
        <v>669</v>
      </c>
      <c r="C721" s="27" t="s">
        <v>670</v>
      </c>
      <c r="D721" s="29" t="s">
        <v>671</v>
      </c>
      <c r="E721" s="29">
        <v>6.22</v>
      </c>
    </row>
    <row r="722" spans="1:5" ht="27.75" customHeight="1">
      <c r="A722" s="6">
        <v>84</v>
      </c>
      <c r="B722" s="12" t="s">
        <v>642</v>
      </c>
      <c r="C722" s="6" t="s">
        <v>639</v>
      </c>
      <c r="D722" s="29">
        <v>0.7</v>
      </c>
      <c r="E722" s="29">
        <v>0.7</v>
      </c>
    </row>
    <row r="723" spans="1:5" ht="27.75" customHeight="1">
      <c r="A723" s="6">
        <v>85</v>
      </c>
      <c r="B723" s="90" t="s">
        <v>674</v>
      </c>
      <c r="C723" s="6" t="s">
        <v>675</v>
      </c>
      <c r="D723" s="29">
        <v>5.7</v>
      </c>
      <c r="E723" s="29">
        <v>5.7</v>
      </c>
    </row>
    <row r="724" spans="1:5" ht="27.75" customHeight="1">
      <c r="A724" s="6">
        <v>86</v>
      </c>
      <c r="B724" s="12" t="s">
        <v>153</v>
      </c>
      <c r="C724" s="6" t="s">
        <v>648</v>
      </c>
      <c r="D724" s="29">
        <v>10.29</v>
      </c>
      <c r="E724" s="29">
        <v>4.36</v>
      </c>
    </row>
    <row r="725" spans="1:5" ht="27.75" customHeight="1">
      <c r="A725" s="6">
        <v>87</v>
      </c>
      <c r="B725" s="12" t="s">
        <v>153</v>
      </c>
      <c r="C725" s="6" t="s">
        <v>637</v>
      </c>
      <c r="D725" s="29">
        <v>7.06</v>
      </c>
      <c r="E725" s="29">
        <v>4.41</v>
      </c>
    </row>
    <row r="726" spans="1:5" ht="27.75" customHeight="1">
      <c r="A726" s="6">
        <v>88</v>
      </c>
      <c r="B726" s="12" t="s">
        <v>153</v>
      </c>
      <c r="C726" s="6" t="s">
        <v>650</v>
      </c>
      <c r="D726" s="29">
        <v>2.5</v>
      </c>
      <c r="E726" s="29">
        <v>2.36</v>
      </c>
    </row>
    <row r="727" spans="1:5" ht="27.75" customHeight="1">
      <c r="A727" s="6">
        <v>89</v>
      </c>
      <c r="B727" s="12" t="s">
        <v>153</v>
      </c>
      <c r="C727" s="6" t="s">
        <v>639</v>
      </c>
      <c r="D727" s="29">
        <v>1.78</v>
      </c>
      <c r="E727" s="29">
        <v>1.78</v>
      </c>
    </row>
    <row r="728" spans="1:5" ht="27.75" customHeight="1">
      <c r="A728" s="6">
        <v>90</v>
      </c>
      <c r="B728" s="12" t="s">
        <v>153</v>
      </c>
      <c r="C728" s="6" t="s">
        <v>635</v>
      </c>
      <c r="D728" s="29" t="s">
        <v>751</v>
      </c>
      <c r="E728" s="29">
        <v>6.1</v>
      </c>
    </row>
    <row r="729" spans="1:5" ht="27.75" customHeight="1">
      <c r="A729" s="6">
        <v>91</v>
      </c>
      <c r="B729" s="12" t="s">
        <v>153</v>
      </c>
      <c r="C729" s="6" t="s">
        <v>634</v>
      </c>
      <c r="D729" s="29">
        <v>3.27</v>
      </c>
      <c r="E729" s="29">
        <v>2.95</v>
      </c>
    </row>
    <row r="730" spans="1:5" ht="27.75" customHeight="1">
      <c r="A730" s="6">
        <v>92</v>
      </c>
      <c r="B730" s="12" t="s">
        <v>153</v>
      </c>
      <c r="C730" s="6" t="s">
        <v>646</v>
      </c>
      <c r="D730" s="29">
        <v>1.93</v>
      </c>
      <c r="E730" s="29">
        <v>1.93</v>
      </c>
    </row>
    <row r="731" spans="1:5" ht="27.75" customHeight="1">
      <c r="A731" s="6">
        <v>93</v>
      </c>
      <c r="B731" s="12" t="s">
        <v>153</v>
      </c>
      <c r="C731" s="6" t="s">
        <v>651</v>
      </c>
      <c r="D731" s="29">
        <v>2.89</v>
      </c>
      <c r="E731" s="29">
        <v>2.44</v>
      </c>
    </row>
    <row r="732" spans="1:5" ht="27.75" customHeight="1">
      <c r="A732" s="6">
        <v>94</v>
      </c>
      <c r="B732" s="12" t="s">
        <v>153</v>
      </c>
      <c r="C732" s="6" t="s">
        <v>635</v>
      </c>
      <c r="D732" s="29">
        <v>0.51</v>
      </c>
      <c r="E732" s="29">
        <v>0.35</v>
      </c>
    </row>
    <row r="733" spans="1:5" ht="27.75" customHeight="1">
      <c r="A733" s="6">
        <v>95</v>
      </c>
      <c r="B733" s="12" t="s">
        <v>153</v>
      </c>
      <c r="C733" s="27" t="s">
        <v>644</v>
      </c>
      <c r="D733" s="50">
        <v>2.26</v>
      </c>
      <c r="E733" s="29">
        <v>2.26</v>
      </c>
    </row>
    <row r="734" spans="1:5" ht="27.75" customHeight="1">
      <c r="A734" s="6"/>
      <c r="B734" s="4" t="s">
        <v>934</v>
      </c>
      <c r="C734" s="6"/>
      <c r="D734" s="32">
        <f>SUM(D735:D789)</f>
        <v>127.33600000000001</v>
      </c>
      <c r="E734" s="32">
        <f>SUM(E735:E789)</f>
        <v>116.89400000000002</v>
      </c>
    </row>
    <row r="735" spans="1:5" ht="39" customHeight="1">
      <c r="A735" s="6">
        <v>1</v>
      </c>
      <c r="B735" s="75" t="s">
        <v>1052</v>
      </c>
      <c r="C735" s="6" t="s">
        <v>660</v>
      </c>
      <c r="D735" s="29">
        <v>1.1</v>
      </c>
      <c r="E735" s="29">
        <v>1.1</v>
      </c>
    </row>
    <row r="736" spans="1:5" ht="33.75" customHeight="1">
      <c r="A736" s="6">
        <v>2</v>
      </c>
      <c r="B736" s="90" t="s">
        <v>1091</v>
      </c>
      <c r="C736" s="6" t="s">
        <v>580</v>
      </c>
      <c r="D736" s="29">
        <v>4.41</v>
      </c>
      <c r="E736" s="29">
        <v>4.41</v>
      </c>
    </row>
    <row r="737" spans="1:5" ht="27.75" customHeight="1">
      <c r="A737" s="6">
        <v>3</v>
      </c>
      <c r="B737" s="90" t="s">
        <v>1198</v>
      </c>
      <c r="C737" s="6" t="s">
        <v>580</v>
      </c>
      <c r="D737" s="29">
        <v>2.43</v>
      </c>
      <c r="E737" s="29">
        <v>2.43</v>
      </c>
    </row>
    <row r="738" spans="1:5" ht="27.75" customHeight="1">
      <c r="A738" s="6">
        <v>4</v>
      </c>
      <c r="B738" s="7" t="s">
        <v>1057</v>
      </c>
      <c r="C738" s="6" t="s">
        <v>580</v>
      </c>
      <c r="D738" s="54">
        <v>1.8</v>
      </c>
      <c r="E738" s="54">
        <v>1.8</v>
      </c>
    </row>
    <row r="739" spans="1:5" ht="27.75" customHeight="1">
      <c r="A739" s="6">
        <v>5</v>
      </c>
      <c r="B739" s="7" t="s">
        <v>1056</v>
      </c>
      <c r="C739" s="6" t="s">
        <v>580</v>
      </c>
      <c r="D739" s="54">
        <v>0.8</v>
      </c>
      <c r="E739" s="54">
        <v>0.8</v>
      </c>
    </row>
    <row r="740" spans="1:5" ht="27.75" customHeight="1">
      <c r="A740" s="6">
        <v>6</v>
      </c>
      <c r="B740" s="12" t="s">
        <v>1008</v>
      </c>
      <c r="C740" s="6" t="s">
        <v>580</v>
      </c>
      <c r="D740" s="121">
        <v>1.14</v>
      </c>
      <c r="E740" s="121">
        <v>1.14</v>
      </c>
    </row>
    <row r="741" spans="1:5" ht="27.75" customHeight="1">
      <c r="A741" s="6">
        <v>7</v>
      </c>
      <c r="B741" s="12" t="s">
        <v>1009</v>
      </c>
      <c r="C741" s="6" t="s">
        <v>580</v>
      </c>
      <c r="D741" s="121">
        <v>0.85</v>
      </c>
      <c r="E741" s="121">
        <v>0.85</v>
      </c>
    </row>
    <row r="742" spans="1:5" ht="27.75" customHeight="1">
      <c r="A742" s="6">
        <v>8</v>
      </c>
      <c r="B742" s="7" t="s">
        <v>1051</v>
      </c>
      <c r="C742" s="6" t="s">
        <v>580</v>
      </c>
      <c r="D742" s="54">
        <v>0.37</v>
      </c>
      <c r="E742" s="54">
        <v>0.37</v>
      </c>
    </row>
    <row r="743" spans="1:5" ht="37.5" customHeight="1">
      <c r="A743" s="6">
        <v>9</v>
      </c>
      <c r="B743" s="75" t="s">
        <v>1199</v>
      </c>
      <c r="C743" s="86" t="s">
        <v>639</v>
      </c>
      <c r="D743" s="87">
        <v>1.44</v>
      </c>
      <c r="E743" s="87">
        <v>1.39</v>
      </c>
    </row>
    <row r="744" spans="1:5" ht="51" customHeight="1">
      <c r="A744" s="6">
        <v>10</v>
      </c>
      <c r="B744" s="75" t="s">
        <v>1200</v>
      </c>
      <c r="C744" s="86" t="s">
        <v>639</v>
      </c>
      <c r="D744" s="87">
        <v>2.1</v>
      </c>
      <c r="E744" s="87">
        <v>2.1</v>
      </c>
    </row>
    <row r="745" spans="1:5" ht="27.75" customHeight="1">
      <c r="A745" s="6">
        <v>11</v>
      </c>
      <c r="B745" s="75" t="s">
        <v>1201</v>
      </c>
      <c r="C745" s="86" t="s">
        <v>639</v>
      </c>
      <c r="D745" s="87">
        <v>2.63</v>
      </c>
      <c r="E745" s="87">
        <v>2.52</v>
      </c>
    </row>
    <row r="746" spans="1:5" ht="27.75" customHeight="1">
      <c r="A746" s="6">
        <v>12</v>
      </c>
      <c r="B746" s="75" t="s">
        <v>1180</v>
      </c>
      <c r="C746" s="86" t="s">
        <v>639</v>
      </c>
      <c r="D746" s="87">
        <v>2.66</v>
      </c>
      <c r="E746" s="87">
        <v>2.07</v>
      </c>
    </row>
    <row r="747" spans="1:5" ht="39" customHeight="1">
      <c r="A747" s="6">
        <v>13</v>
      </c>
      <c r="B747" s="75" t="s">
        <v>1179</v>
      </c>
      <c r="C747" s="86" t="s">
        <v>639</v>
      </c>
      <c r="D747" s="87">
        <v>1.6</v>
      </c>
      <c r="E747" s="29">
        <v>1.6</v>
      </c>
    </row>
    <row r="748" spans="1:5" ht="27.75" customHeight="1">
      <c r="A748" s="6">
        <v>14</v>
      </c>
      <c r="B748" s="75" t="s">
        <v>1178</v>
      </c>
      <c r="C748" s="86" t="s">
        <v>639</v>
      </c>
      <c r="D748" s="87">
        <v>3.22</v>
      </c>
      <c r="E748" s="87">
        <v>3.22</v>
      </c>
    </row>
    <row r="749" spans="1:5" ht="37.5" customHeight="1">
      <c r="A749" s="6">
        <v>15</v>
      </c>
      <c r="B749" s="75" t="s">
        <v>1202</v>
      </c>
      <c r="C749" s="86" t="s">
        <v>639</v>
      </c>
      <c r="D749" s="87">
        <v>2.24</v>
      </c>
      <c r="E749" s="29">
        <v>1.98</v>
      </c>
    </row>
    <row r="750" spans="1:5" ht="27.75" customHeight="1">
      <c r="A750" s="6">
        <v>16</v>
      </c>
      <c r="B750" s="75" t="s">
        <v>1203</v>
      </c>
      <c r="C750" s="86" t="s">
        <v>639</v>
      </c>
      <c r="D750" s="87">
        <v>3.23</v>
      </c>
      <c r="E750" s="87">
        <v>2.95</v>
      </c>
    </row>
    <row r="751" spans="1:5" ht="41.25" customHeight="1">
      <c r="A751" s="6">
        <v>17</v>
      </c>
      <c r="B751" s="75" t="s">
        <v>1177</v>
      </c>
      <c r="C751" s="86" t="s">
        <v>639</v>
      </c>
      <c r="D751" s="87">
        <v>3</v>
      </c>
      <c r="E751" s="87">
        <v>2.4</v>
      </c>
    </row>
    <row r="752" spans="1:5" ht="27.75" customHeight="1">
      <c r="A752" s="6">
        <v>18</v>
      </c>
      <c r="B752" s="75" t="s">
        <v>1204</v>
      </c>
      <c r="C752" s="86" t="s">
        <v>639</v>
      </c>
      <c r="D752" s="87">
        <v>3.5093</v>
      </c>
      <c r="E752" s="87">
        <v>3.43</v>
      </c>
    </row>
    <row r="753" spans="1:5" ht="27.75" customHeight="1">
      <c r="A753" s="6">
        <v>19</v>
      </c>
      <c r="B753" s="75" t="s">
        <v>1175</v>
      </c>
      <c r="C753" s="86" t="s">
        <v>639</v>
      </c>
      <c r="D753" s="87">
        <v>3</v>
      </c>
      <c r="E753" s="87">
        <v>2.8</v>
      </c>
    </row>
    <row r="754" spans="1:5" ht="27.75" customHeight="1">
      <c r="A754" s="6">
        <v>20</v>
      </c>
      <c r="B754" s="75" t="s">
        <v>1282</v>
      </c>
      <c r="C754" s="86" t="s">
        <v>639</v>
      </c>
      <c r="D754" s="87">
        <v>4</v>
      </c>
      <c r="E754" s="87">
        <v>4</v>
      </c>
    </row>
    <row r="755" spans="1:5" ht="34.5" customHeight="1">
      <c r="A755" s="6">
        <v>21</v>
      </c>
      <c r="B755" s="75" t="s">
        <v>1183</v>
      </c>
      <c r="C755" s="6" t="s">
        <v>638</v>
      </c>
      <c r="D755" s="29">
        <v>2</v>
      </c>
      <c r="E755" s="29">
        <v>1.74</v>
      </c>
    </row>
    <row r="756" spans="1:5" ht="27.75" customHeight="1">
      <c r="A756" s="6">
        <v>22</v>
      </c>
      <c r="B756" s="75" t="s">
        <v>1205</v>
      </c>
      <c r="C756" s="6" t="s">
        <v>638</v>
      </c>
      <c r="D756" s="29">
        <v>3.6</v>
      </c>
      <c r="E756" s="29">
        <v>3.5</v>
      </c>
    </row>
    <row r="757" spans="1:5" ht="39" customHeight="1">
      <c r="A757" s="6">
        <v>23</v>
      </c>
      <c r="B757" s="75" t="s">
        <v>1185</v>
      </c>
      <c r="C757" s="6" t="s">
        <v>638</v>
      </c>
      <c r="D757" s="87">
        <v>2.43</v>
      </c>
      <c r="E757" s="29">
        <v>2.43</v>
      </c>
    </row>
    <row r="758" spans="1:5" ht="27.75" customHeight="1">
      <c r="A758" s="6">
        <v>24</v>
      </c>
      <c r="B758" s="75" t="s">
        <v>1188</v>
      </c>
      <c r="C758" s="6" t="s">
        <v>638</v>
      </c>
      <c r="D758" s="87">
        <v>1.12</v>
      </c>
      <c r="E758" s="29">
        <v>1.1</v>
      </c>
    </row>
    <row r="759" spans="1:5" ht="36" customHeight="1">
      <c r="A759" s="6">
        <v>25</v>
      </c>
      <c r="B759" s="75" t="s">
        <v>1206</v>
      </c>
      <c r="C759" s="6" t="s">
        <v>638</v>
      </c>
      <c r="D759" s="87">
        <v>4.78</v>
      </c>
      <c r="E759" s="29">
        <v>4.78</v>
      </c>
    </row>
    <row r="760" spans="1:5" ht="40.5" customHeight="1">
      <c r="A760" s="6">
        <v>26</v>
      </c>
      <c r="B760" s="75" t="s">
        <v>1184</v>
      </c>
      <c r="C760" s="6" t="s">
        <v>638</v>
      </c>
      <c r="D760" s="87">
        <v>2.49</v>
      </c>
      <c r="E760" s="87">
        <v>2.49</v>
      </c>
    </row>
    <row r="761" spans="1:5" ht="36.75" customHeight="1">
      <c r="A761" s="6">
        <v>27</v>
      </c>
      <c r="B761" s="89" t="s">
        <v>1207</v>
      </c>
      <c r="C761" s="6" t="s">
        <v>638</v>
      </c>
      <c r="D761" s="121">
        <v>4.03</v>
      </c>
      <c r="E761" s="121">
        <v>4.03</v>
      </c>
    </row>
    <row r="762" spans="1:5" ht="27.75" customHeight="1">
      <c r="A762" s="6">
        <v>28</v>
      </c>
      <c r="B762" s="7" t="s">
        <v>1040</v>
      </c>
      <c r="C762" s="6" t="s">
        <v>634</v>
      </c>
      <c r="D762" s="54">
        <v>2</v>
      </c>
      <c r="E762" s="54">
        <v>2</v>
      </c>
    </row>
    <row r="763" spans="1:5" ht="38.25" customHeight="1">
      <c r="A763" s="6">
        <v>29</v>
      </c>
      <c r="B763" s="7" t="s">
        <v>1043</v>
      </c>
      <c r="C763" s="6" t="s">
        <v>634</v>
      </c>
      <c r="D763" s="54">
        <v>4</v>
      </c>
      <c r="E763" s="54">
        <v>4</v>
      </c>
    </row>
    <row r="764" spans="1:5" ht="27.75" customHeight="1">
      <c r="A764" s="6">
        <v>30</v>
      </c>
      <c r="B764" s="7" t="s">
        <v>1041</v>
      </c>
      <c r="C764" s="6" t="s">
        <v>634</v>
      </c>
      <c r="D764" s="54">
        <v>1.2</v>
      </c>
      <c r="E764" s="54">
        <v>1.2</v>
      </c>
    </row>
    <row r="765" spans="1:5" ht="27.75" customHeight="1">
      <c r="A765" s="6">
        <v>31</v>
      </c>
      <c r="B765" s="7" t="s">
        <v>1042</v>
      </c>
      <c r="C765" s="6" t="s">
        <v>634</v>
      </c>
      <c r="D765" s="54">
        <v>3</v>
      </c>
      <c r="E765" s="54">
        <v>3</v>
      </c>
    </row>
    <row r="766" spans="1:5" ht="27.75" customHeight="1">
      <c r="A766" s="6">
        <v>32</v>
      </c>
      <c r="B766" s="75" t="s">
        <v>1044</v>
      </c>
      <c r="C766" s="6" t="s">
        <v>634</v>
      </c>
      <c r="D766" s="29">
        <v>1.17</v>
      </c>
      <c r="E766" s="29">
        <v>1.17</v>
      </c>
    </row>
    <row r="767" spans="1:5" ht="27.75" customHeight="1">
      <c r="A767" s="6">
        <v>33</v>
      </c>
      <c r="B767" s="75" t="s">
        <v>1045</v>
      </c>
      <c r="C767" s="6" t="s">
        <v>634</v>
      </c>
      <c r="D767" s="29">
        <v>1.2</v>
      </c>
      <c r="E767" s="29">
        <v>1.18</v>
      </c>
    </row>
    <row r="768" spans="1:5" ht="27.75" customHeight="1">
      <c r="A768" s="6">
        <v>34</v>
      </c>
      <c r="B768" s="75" t="s">
        <v>1046</v>
      </c>
      <c r="C768" s="6" t="s">
        <v>634</v>
      </c>
      <c r="D768" s="29">
        <v>1.2</v>
      </c>
      <c r="E768" s="29">
        <v>1.2</v>
      </c>
    </row>
    <row r="769" spans="1:5" ht="33.75" customHeight="1">
      <c r="A769" s="6">
        <v>35</v>
      </c>
      <c r="B769" s="75" t="s">
        <v>1047</v>
      </c>
      <c r="C769" s="6" t="s">
        <v>634</v>
      </c>
      <c r="D769" s="29">
        <v>1.2</v>
      </c>
      <c r="E769" s="29">
        <v>1.2</v>
      </c>
    </row>
    <row r="770" spans="1:5" ht="27.75" customHeight="1">
      <c r="A770" s="6">
        <v>36</v>
      </c>
      <c r="B770" s="75" t="s">
        <v>1212</v>
      </c>
      <c r="C770" s="6" t="s">
        <v>634</v>
      </c>
      <c r="D770" s="29">
        <v>1.8</v>
      </c>
      <c r="E770" s="29">
        <v>1.8</v>
      </c>
    </row>
    <row r="771" spans="1:5" ht="27.75" customHeight="1">
      <c r="A771" s="6">
        <v>37</v>
      </c>
      <c r="B771" s="75" t="s">
        <v>1048</v>
      </c>
      <c r="C771" s="6" t="s">
        <v>634</v>
      </c>
      <c r="D771" s="29">
        <v>1.25</v>
      </c>
      <c r="E771" s="29">
        <v>1.25</v>
      </c>
    </row>
    <row r="772" spans="1:5" ht="27.75" customHeight="1">
      <c r="A772" s="6">
        <v>38</v>
      </c>
      <c r="B772" s="75" t="s">
        <v>1049</v>
      </c>
      <c r="C772" s="6" t="s">
        <v>634</v>
      </c>
      <c r="D772" s="29">
        <v>9.9</v>
      </c>
      <c r="E772" s="29">
        <v>9.9</v>
      </c>
    </row>
    <row r="773" spans="1:5" ht="27.75" customHeight="1">
      <c r="A773" s="6">
        <v>39</v>
      </c>
      <c r="B773" s="7" t="s">
        <v>1213</v>
      </c>
      <c r="C773" s="121" t="s">
        <v>637</v>
      </c>
      <c r="D773" s="54">
        <v>1</v>
      </c>
      <c r="E773" s="54">
        <v>1</v>
      </c>
    </row>
    <row r="774" spans="1:5" ht="27.75" customHeight="1">
      <c r="A774" s="6">
        <v>40</v>
      </c>
      <c r="B774" s="12" t="s">
        <v>1050</v>
      </c>
      <c r="C774" s="121" t="s">
        <v>637</v>
      </c>
      <c r="D774" s="121">
        <v>4</v>
      </c>
      <c r="E774" s="121">
        <v>4</v>
      </c>
    </row>
    <row r="775" spans="1:5" ht="27.75" customHeight="1">
      <c r="A775" s="6">
        <v>41</v>
      </c>
      <c r="B775" s="12" t="s">
        <v>1208</v>
      </c>
      <c r="C775" s="121" t="s">
        <v>637</v>
      </c>
      <c r="D775" s="121">
        <v>2.5</v>
      </c>
      <c r="E775" s="121">
        <v>2.5</v>
      </c>
    </row>
    <row r="776" spans="1:5" ht="27.75" customHeight="1">
      <c r="A776" s="6">
        <v>42</v>
      </c>
      <c r="B776" s="75" t="s">
        <v>1209</v>
      </c>
      <c r="C776" s="6" t="s">
        <v>637</v>
      </c>
      <c r="D776" s="29">
        <v>2.2</v>
      </c>
      <c r="E776" s="29">
        <v>2.2</v>
      </c>
    </row>
    <row r="777" spans="1:5" ht="27.75" customHeight="1">
      <c r="A777" s="6">
        <v>43</v>
      </c>
      <c r="B777" s="75" t="s">
        <v>1210</v>
      </c>
      <c r="C777" s="6" t="s">
        <v>637</v>
      </c>
      <c r="D777" s="29">
        <v>2</v>
      </c>
      <c r="E777" s="29">
        <v>1.85</v>
      </c>
    </row>
    <row r="778" spans="1:5" ht="40.5" customHeight="1">
      <c r="A778" s="6">
        <v>44</v>
      </c>
      <c r="B778" s="7" t="s">
        <v>1053</v>
      </c>
      <c r="C778" s="6" t="s">
        <v>650</v>
      </c>
      <c r="D778" s="54">
        <v>0.12</v>
      </c>
      <c r="E778" s="54">
        <v>0.12</v>
      </c>
    </row>
    <row r="779" spans="1:5" ht="33" customHeight="1">
      <c r="A779" s="6">
        <v>45</v>
      </c>
      <c r="B779" s="12" t="s">
        <v>1214</v>
      </c>
      <c r="C779" s="6" t="s">
        <v>635</v>
      </c>
      <c r="D779" s="121">
        <v>1.28</v>
      </c>
      <c r="E779" s="121">
        <v>1.28</v>
      </c>
    </row>
    <row r="780" spans="1:5" ht="27.75" customHeight="1">
      <c r="A780" s="6">
        <v>46</v>
      </c>
      <c r="B780" s="7" t="s">
        <v>1055</v>
      </c>
      <c r="C780" s="53" t="s">
        <v>644</v>
      </c>
      <c r="D780" s="54">
        <v>0.6</v>
      </c>
      <c r="E780" s="54">
        <v>0.6</v>
      </c>
    </row>
    <row r="781" spans="1:5" ht="27.75" customHeight="1">
      <c r="A781" s="6">
        <v>47</v>
      </c>
      <c r="B781" s="75" t="s">
        <v>752</v>
      </c>
      <c r="C781" s="6" t="s">
        <v>646</v>
      </c>
      <c r="D781" s="29">
        <v>1.96</v>
      </c>
      <c r="E781" s="29">
        <v>0.83</v>
      </c>
    </row>
    <row r="782" spans="1:5" ht="27.75" customHeight="1">
      <c r="A782" s="6">
        <v>48</v>
      </c>
      <c r="B782" s="75" t="s">
        <v>1211</v>
      </c>
      <c r="C782" s="6" t="s">
        <v>646</v>
      </c>
      <c r="D782" s="29">
        <v>1.76</v>
      </c>
      <c r="E782" s="29">
        <v>1.76</v>
      </c>
    </row>
    <row r="783" spans="1:5" ht="27.75" customHeight="1">
      <c r="A783" s="6">
        <v>49</v>
      </c>
      <c r="B783" s="76" t="s">
        <v>1331</v>
      </c>
      <c r="C783" s="6" t="s">
        <v>646</v>
      </c>
      <c r="D783" s="121">
        <v>0.8</v>
      </c>
      <c r="E783" s="121">
        <v>0.8</v>
      </c>
    </row>
    <row r="784" spans="1:5" ht="42" customHeight="1">
      <c r="A784" s="6">
        <v>50</v>
      </c>
      <c r="B784" s="12" t="s">
        <v>688</v>
      </c>
      <c r="C784" s="6" t="s">
        <v>875</v>
      </c>
      <c r="D784" s="87">
        <f>55484/10000</f>
        <v>5.5484</v>
      </c>
      <c r="E784" s="87">
        <f>6000/10000</f>
        <v>0.6</v>
      </c>
    </row>
    <row r="785" spans="1:5" ht="54.75" customHeight="1">
      <c r="A785" s="6">
        <v>51</v>
      </c>
      <c r="B785" s="12" t="s">
        <v>689</v>
      </c>
      <c r="C785" s="6" t="s">
        <v>876</v>
      </c>
      <c r="D785" s="87">
        <f>16800/10000</f>
        <v>1.68</v>
      </c>
      <c r="E785" s="87">
        <f>16800/10000</f>
        <v>1.68</v>
      </c>
    </row>
    <row r="786" spans="1:5" ht="27.75" customHeight="1">
      <c r="A786" s="6">
        <v>52</v>
      </c>
      <c r="B786" s="12" t="s">
        <v>690</v>
      </c>
      <c r="C786" s="6" t="s">
        <v>580</v>
      </c>
      <c r="D786" s="87">
        <f>28800/10000</f>
        <v>2.88</v>
      </c>
      <c r="E786" s="87">
        <f>28800/10000</f>
        <v>2.88</v>
      </c>
    </row>
    <row r="787" spans="1:5" ht="34.5" customHeight="1">
      <c r="A787" s="6">
        <v>53</v>
      </c>
      <c r="B787" s="12" t="s">
        <v>1336</v>
      </c>
      <c r="C787" s="6" t="s">
        <v>580</v>
      </c>
      <c r="D787" s="87">
        <f>24483/10000</f>
        <v>2.4483</v>
      </c>
      <c r="E787" s="87">
        <f>13440/10000</f>
        <v>1.344</v>
      </c>
    </row>
    <row r="788" spans="1:5" ht="27.75" customHeight="1">
      <c r="A788" s="6">
        <v>54</v>
      </c>
      <c r="B788" s="12" t="s">
        <v>1337</v>
      </c>
      <c r="C788" s="6" t="s">
        <v>877</v>
      </c>
      <c r="D788" s="87">
        <f>6600/10000</f>
        <v>0.66</v>
      </c>
      <c r="E788" s="87">
        <f>1200/10000</f>
        <v>0.12</v>
      </c>
    </row>
    <row r="789" spans="1:5" ht="27.75" customHeight="1">
      <c r="A789" s="6">
        <v>55</v>
      </c>
      <c r="B789" s="12" t="s">
        <v>153</v>
      </c>
      <c r="C789" s="6" t="s">
        <v>878</v>
      </c>
      <c r="D789" s="87">
        <v>2</v>
      </c>
      <c r="E789" s="87">
        <v>2</v>
      </c>
    </row>
    <row r="790" spans="1:5" s="114" customFormat="1" ht="27.75" customHeight="1">
      <c r="A790" s="2" t="s">
        <v>717</v>
      </c>
      <c r="B790" s="1" t="s">
        <v>11</v>
      </c>
      <c r="C790" s="2"/>
      <c r="D790" s="45">
        <f>D791+D809</f>
        <v>126.40999999999998</v>
      </c>
      <c r="E790" s="45">
        <f>E791+E809</f>
        <v>73.88</v>
      </c>
    </row>
    <row r="791" spans="1:5" s="68" customFormat="1" ht="27.75" customHeight="1">
      <c r="A791" s="33"/>
      <c r="B791" s="4" t="s">
        <v>908</v>
      </c>
      <c r="C791" s="67"/>
      <c r="D791" s="107">
        <f>SUM(D792:D808)</f>
        <v>98.52999999999999</v>
      </c>
      <c r="E791" s="107">
        <f>SUM(E792:E808)</f>
        <v>48.38999999999999</v>
      </c>
    </row>
    <row r="792" spans="1:5" ht="27.75" customHeight="1">
      <c r="A792" s="6">
        <v>1</v>
      </c>
      <c r="B792" s="49" t="s">
        <v>1147</v>
      </c>
      <c r="C792" s="48" t="s">
        <v>15</v>
      </c>
      <c r="D792" s="50">
        <v>7.9</v>
      </c>
      <c r="E792" s="50">
        <v>2</v>
      </c>
    </row>
    <row r="793" spans="1:5" ht="39" customHeight="1">
      <c r="A793" s="6">
        <v>2</v>
      </c>
      <c r="B793" s="49" t="s">
        <v>14</v>
      </c>
      <c r="C793" s="48" t="s">
        <v>15</v>
      </c>
      <c r="D793" s="50">
        <v>10</v>
      </c>
      <c r="E793" s="50">
        <v>1.5</v>
      </c>
    </row>
    <row r="794" spans="1:5" ht="27.75" customHeight="1">
      <c r="A794" s="6">
        <v>3</v>
      </c>
      <c r="B794" s="49" t="s">
        <v>1148</v>
      </c>
      <c r="C794" s="48" t="s">
        <v>15</v>
      </c>
      <c r="D794" s="50">
        <v>3.89</v>
      </c>
      <c r="E794" s="50">
        <v>3.46</v>
      </c>
    </row>
    <row r="795" spans="1:5" ht="27.75" customHeight="1">
      <c r="A795" s="6">
        <v>4</v>
      </c>
      <c r="B795" s="49" t="s">
        <v>31</v>
      </c>
      <c r="C795" s="48" t="s">
        <v>15</v>
      </c>
      <c r="D795" s="50">
        <v>4.84</v>
      </c>
      <c r="E795" s="50">
        <v>3.03</v>
      </c>
    </row>
    <row r="796" spans="1:5" ht="27.75" customHeight="1">
      <c r="A796" s="6">
        <v>5</v>
      </c>
      <c r="B796" s="49" t="s">
        <v>1150</v>
      </c>
      <c r="C796" s="48" t="s">
        <v>15</v>
      </c>
      <c r="D796" s="50">
        <v>4.5</v>
      </c>
      <c r="E796" s="50">
        <v>3.65</v>
      </c>
    </row>
    <row r="797" spans="1:5" ht="51" customHeight="1">
      <c r="A797" s="6">
        <v>6</v>
      </c>
      <c r="B797" s="49" t="s">
        <v>1142</v>
      </c>
      <c r="C797" s="48" t="s">
        <v>15</v>
      </c>
      <c r="D797" s="50">
        <v>3</v>
      </c>
      <c r="E797" s="50">
        <v>3</v>
      </c>
    </row>
    <row r="798" spans="1:5" ht="27.75" customHeight="1">
      <c r="A798" s="6">
        <v>7</v>
      </c>
      <c r="B798" s="49" t="s">
        <v>9</v>
      </c>
      <c r="C798" s="48" t="s">
        <v>1143</v>
      </c>
      <c r="D798" s="50">
        <v>8.5</v>
      </c>
      <c r="E798" s="50">
        <v>7.7</v>
      </c>
    </row>
    <row r="799" spans="1:5" ht="27.75" customHeight="1">
      <c r="A799" s="6">
        <v>8</v>
      </c>
      <c r="B799" s="49" t="s">
        <v>16</v>
      </c>
      <c r="C799" s="48" t="s">
        <v>17</v>
      </c>
      <c r="D799" s="50">
        <v>19.79</v>
      </c>
      <c r="E799" s="50">
        <v>8.33</v>
      </c>
    </row>
    <row r="800" spans="1:5" ht="27.75" customHeight="1">
      <c r="A800" s="6">
        <v>9</v>
      </c>
      <c r="B800" s="49" t="s">
        <v>18</v>
      </c>
      <c r="C800" s="48" t="s">
        <v>19</v>
      </c>
      <c r="D800" s="50">
        <v>13.69</v>
      </c>
      <c r="E800" s="50">
        <v>1.3</v>
      </c>
    </row>
    <row r="801" spans="1:5" ht="45.75" customHeight="1">
      <c r="A801" s="6">
        <v>10</v>
      </c>
      <c r="B801" s="49" t="s">
        <v>32</v>
      </c>
      <c r="C801" s="48" t="s">
        <v>33</v>
      </c>
      <c r="D801" s="50">
        <v>7.6</v>
      </c>
      <c r="E801" s="50">
        <v>2.5</v>
      </c>
    </row>
    <row r="802" spans="1:5" ht="27.75" customHeight="1">
      <c r="A802" s="6">
        <v>11</v>
      </c>
      <c r="B802" s="49" t="s">
        <v>20</v>
      </c>
      <c r="C802" s="48" t="s">
        <v>22</v>
      </c>
      <c r="D802" s="50">
        <v>3.4</v>
      </c>
      <c r="E802" s="50">
        <v>1.5</v>
      </c>
    </row>
    <row r="803" spans="1:5" ht="27.75" customHeight="1">
      <c r="A803" s="6">
        <v>12</v>
      </c>
      <c r="B803" s="49" t="s">
        <v>21</v>
      </c>
      <c r="C803" s="48" t="s">
        <v>23</v>
      </c>
      <c r="D803" s="50">
        <v>10.65</v>
      </c>
      <c r="E803" s="50">
        <v>9.8</v>
      </c>
    </row>
    <row r="804" spans="1:5" ht="27.75" customHeight="1">
      <c r="A804" s="6">
        <v>13</v>
      </c>
      <c r="B804" s="49" t="s">
        <v>24</v>
      </c>
      <c r="C804" s="48" t="s">
        <v>28</v>
      </c>
      <c r="D804" s="50">
        <v>0.16</v>
      </c>
      <c r="E804" s="50">
        <v>0.16</v>
      </c>
    </row>
    <row r="805" spans="1:5" ht="27.75" customHeight="1">
      <c r="A805" s="6">
        <v>14</v>
      </c>
      <c r="B805" s="49" t="s">
        <v>25</v>
      </c>
      <c r="C805" s="48" t="s">
        <v>29</v>
      </c>
      <c r="D805" s="50">
        <v>0.07</v>
      </c>
      <c r="E805" s="50">
        <v>0.02</v>
      </c>
    </row>
    <row r="806" spans="1:5" ht="35.25" customHeight="1">
      <c r="A806" s="6">
        <v>15</v>
      </c>
      <c r="B806" s="49" t="s">
        <v>26</v>
      </c>
      <c r="C806" s="48" t="s">
        <v>17</v>
      </c>
      <c r="D806" s="50">
        <v>0.05</v>
      </c>
      <c r="E806" s="50">
        <v>0.04</v>
      </c>
    </row>
    <row r="807" spans="1:5" ht="27.75" customHeight="1">
      <c r="A807" s="6">
        <v>16</v>
      </c>
      <c r="B807" s="49" t="s">
        <v>27</v>
      </c>
      <c r="C807" s="48" t="s">
        <v>30</v>
      </c>
      <c r="D807" s="50">
        <v>0.08</v>
      </c>
      <c r="E807" s="50">
        <v>0.08</v>
      </c>
    </row>
    <row r="808" spans="1:5" ht="27.75" customHeight="1">
      <c r="A808" s="6">
        <v>17</v>
      </c>
      <c r="B808" s="49" t="s">
        <v>35</v>
      </c>
      <c r="C808" s="48" t="s">
        <v>34</v>
      </c>
      <c r="D808" s="50">
        <v>0.41</v>
      </c>
      <c r="E808" s="50">
        <v>0.32</v>
      </c>
    </row>
    <row r="809" spans="1:5" ht="27.75" customHeight="1">
      <c r="A809" s="6"/>
      <c r="B809" s="4" t="s">
        <v>934</v>
      </c>
      <c r="C809" s="6"/>
      <c r="D809" s="32">
        <f>SUM(D810:D816)</f>
        <v>27.88</v>
      </c>
      <c r="E809" s="32">
        <f>SUM(E810:E816)</f>
        <v>25.490000000000002</v>
      </c>
    </row>
    <row r="810" spans="1:5" ht="27.75" customHeight="1">
      <c r="A810" s="6">
        <v>1</v>
      </c>
      <c r="B810" s="49" t="s">
        <v>1144</v>
      </c>
      <c r="C810" s="48" t="s">
        <v>30</v>
      </c>
      <c r="D810" s="50">
        <v>1.78</v>
      </c>
      <c r="E810" s="50">
        <v>1.78</v>
      </c>
    </row>
    <row r="811" spans="1:5" ht="34.5" customHeight="1">
      <c r="A811" s="6">
        <v>2</v>
      </c>
      <c r="B811" s="7" t="s">
        <v>1145</v>
      </c>
      <c r="C811" s="54" t="s">
        <v>34</v>
      </c>
      <c r="D811" s="54">
        <v>2.5</v>
      </c>
      <c r="E811" s="54">
        <v>2.5</v>
      </c>
    </row>
    <row r="812" spans="1:5" s="108" customFormat="1" ht="27.75" customHeight="1">
      <c r="A812" s="6">
        <v>3</v>
      </c>
      <c r="B812" s="49" t="s">
        <v>928</v>
      </c>
      <c r="C812" s="48" t="s">
        <v>59</v>
      </c>
      <c r="D812" s="65">
        <v>5.8</v>
      </c>
      <c r="E812" s="50">
        <v>5</v>
      </c>
    </row>
    <row r="813" spans="1:5" ht="27.75" customHeight="1">
      <c r="A813" s="6">
        <v>4</v>
      </c>
      <c r="B813" s="49" t="s">
        <v>179</v>
      </c>
      <c r="C813" s="48" t="s">
        <v>34</v>
      </c>
      <c r="D813" s="50">
        <v>0.71</v>
      </c>
      <c r="E813" s="50">
        <v>0.71</v>
      </c>
    </row>
    <row r="814" spans="1:5" ht="27.75" customHeight="1">
      <c r="A814" s="6">
        <v>5</v>
      </c>
      <c r="B814" s="49" t="s">
        <v>1361</v>
      </c>
      <c r="C814" s="48" t="s">
        <v>22</v>
      </c>
      <c r="D814" s="50">
        <v>10.47</v>
      </c>
      <c r="E814" s="50">
        <v>9</v>
      </c>
    </row>
    <row r="815" spans="1:5" ht="37.5" customHeight="1">
      <c r="A815" s="6">
        <v>6</v>
      </c>
      <c r="B815" s="49" t="s">
        <v>1362</v>
      </c>
      <c r="C815" s="48" t="s">
        <v>15</v>
      </c>
      <c r="D815" s="50">
        <v>3.67</v>
      </c>
      <c r="E815" s="50">
        <v>3.6</v>
      </c>
    </row>
    <row r="816" spans="1:5" ht="27.75" customHeight="1">
      <c r="A816" s="6">
        <v>7</v>
      </c>
      <c r="B816" s="49" t="s">
        <v>1363</v>
      </c>
      <c r="C816" s="48" t="s">
        <v>15</v>
      </c>
      <c r="D816" s="50">
        <v>2.95</v>
      </c>
      <c r="E816" s="50">
        <v>2.9</v>
      </c>
    </row>
    <row r="817" spans="1:5" s="114" customFormat="1" ht="22.5" customHeight="1">
      <c r="A817" s="73">
        <v>781</v>
      </c>
      <c r="B817" s="1" t="s">
        <v>582</v>
      </c>
      <c r="C817" s="2"/>
      <c r="D817" s="169">
        <f>D276+D637+D507+D183+D334+D133+D94+D50+D790+D6</f>
        <v>2004.9035800000001</v>
      </c>
      <c r="E817" s="169">
        <f>E276+E637+E507+E183+E334+E133+E94+E50+E790+E6</f>
        <v>1786.55308</v>
      </c>
    </row>
    <row r="818" spans="1:5" s="120" customFormat="1" ht="24" customHeight="1">
      <c r="A818" s="119">
        <f>A310+A733+A594+A254+A431+A162+A118+A83+A808+A40</f>
        <v>513</v>
      </c>
      <c r="B818" s="4" t="s">
        <v>756</v>
      </c>
      <c r="C818" s="33"/>
      <c r="D818" s="170">
        <f>D277+D638+D508+D184+D335+D134+D95+D51+D791+D7</f>
        <v>1396.53758</v>
      </c>
      <c r="E818" s="170">
        <f>E277+E638+E508+E184+E335+E134+E95+E51+E791+E7</f>
        <v>1221.07408</v>
      </c>
    </row>
    <row r="819" spans="1:5" s="120" customFormat="1" ht="22.5" customHeight="1">
      <c r="A819" s="119">
        <v>268</v>
      </c>
      <c r="B819" s="4" t="s">
        <v>757</v>
      </c>
      <c r="C819" s="33"/>
      <c r="D819" s="170">
        <f>D817-D818</f>
        <v>608.3660000000002</v>
      </c>
      <c r="E819" s="170">
        <f>E817-E818</f>
        <v>565.4789999999998</v>
      </c>
    </row>
  </sheetData>
  <sheetProtection/>
  <mergeCells count="7">
    <mergeCell ref="A1:E1"/>
    <mergeCell ref="A4:A5"/>
    <mergeCell ref="B4:B5"/>
    <mergeCell ref="C4:C5"/>
    <mergeCell ref="D4:E4"/>
    <mergeCell ref="A2:E2"/>
    <mergeCell ref="A3:E3"/>
  </mergeCells>
  <conditionalFormatting sqref="B292">
    <cfRule type="cellIs" priority="14" dxfId="2" operator="equal">
      <formula>0</formula>
    </cfRule>
  </conditionalFormatting>
  <conditionalFormatting sqref="B292">
    <cfRule type="cellIs" priority="13" dxfId="1" operator="equal" stopIfTrue="1">
      <formula>0</formula>
    </cfRule>
  </conditionalFormatting>
  <conditionalFormatting sqref="B66 B58 B86 B88 B53">
    <cfRule type="cellIs" priority="6" dxfId="0" operator="equal" stopIfTrue="1">
      <formula>0</formula>
    </cfRule>
  </conditionalFormatting>
  <printOptions horizontalCentered="1"/>
  <pageMargins left="0.31496062992125984" right="0.1968503937007874" top="0.1968503937007874" bottom="0.31496062992125984" header="0" footer="0"/>
  <pageSetup horizontalDpi="600" verticalDpi="600" orientation="portrait" paperSize="9" scale="80" r:id="rId3"/>
  <headerFooter>
    <oddFooter>&amp;C&amp;P</oddFooter>
  </headerFooter>
  <legacyDrawing r:id="rId2"/>
</worksheet>
</file>

<file path=xl/worksheets/sheet3.xml><?xml version="1.0" encoding="utf-8"?>
<worksheet xmlns="http://schemas.openxmlformats.org/spreadsheetml/2006/main" xmlns:r="http://schemas.openxmlformats.org/officeDocument/2006/relationships">
  <dimension ref="A1:E36"/>
  <sheetViews>
    <sheetView tabSelected="1" zoomScale="89" zoomScaleNormal="89" zoomScalePageLayoutView="0" workbookViewId="0" topLeftCell="A24">
      <selection activeCell="A1" sqref="A1:D36"/>
    </sheetView>
  </sheetViews>
  <sheetFormatPr defaultColWidth="9.140625" defaultRowHeight="12.75"/>
  <cols>
    <col min="1" max="1" width="6.57421875" style="71" customWidth="1"/>
    <col min="2" max="2" width="54.421875" style="5" customWidth="1"/>
    <col min="3" max="3" width="30.57421875" style="63" customWidth="1"/>
    <col min="4" max="4" width="15.8515625" style="72" customWidth="1"/>
    <col min="5" max="16384" width="9.140625" style="63" customWidth="1"/>
  </cols>
  <sheetData>
    <row r="1" spans="1:4" s="62" customFormat="1" ht="24.75" customHeight="1">
      <c r="A1" s="184" t="s">
        <v>1353</v>
      </c>
      <c r="B1" s="184"/>
      <c r="C1" s="184"/>
      <c r="D1" s="184"/>
    </row>
    <row r="2" spans="1:4" s="62" customFormat="1" ht="23.25" customHeight="1">
      <c r="A2" s="184" t="s">
        <v>542</v>
      </c>
      <c r="B2" s="184"/>
      <c r="C2" s="184"/>
      <c r="D2" s="184"/>
    </row>
    <row r="3" spans="1:5" ht="24.75" customHeight="1">
      <c r="A3" s="183" t="s">
        <v>1369</v>
      </c>
      <c r="B3" s="183"/>
      <c r="C3" s="183"/>
      <c r="D3" s="183"/>
      <c r="E3" s="168"/>
    </row>
    <row r="4" spans="1:4" s="62" customFormat="1" ht="41.25" customHeight="1">
      <c r="A4" s="70" t="s">
        <v>0</v>
      </c>
      <c r="B4" s="2" t="s">
        <v>543</v>
      </c>
      <c r="C4" s="2" t="s">
        <v>2</v>
      </c>
      <c r="D4" s="45" t="s">
        <v>544</v>
      </c>
    </row>
    <row r="5" spans="1:4" s="62" customFormat="1" ht="19.5" customHeight="1">
      <c r="A5" s="70" t="s">
        <v>5</v>
      </c>
      <c r="B5" s="1" t="s">
        <v>11</v>
      </c>
      <c r="C5" s="2"/>
      <c r="D5" s="45"/>
    </row>
    <row r="6" spans="1:4" ht="21.75" customHeight="1">
      <c r="A6" s="100">
        <v>1</v>
      </c>
      <c r="B6" s="101" t="s">
        <v>545</v>
      </c>
      <c r="C6" s="100" t="s">
        <v>546</v>
      </c>
      <c r="D6" s="102">
        <v>0.1</v>
      </c>
    </row>
    <row r="7" spans="1:4" ht="21.75" customHeight="1">
      <c r="A7" s="100">
        <v>2</v>
      </c>
      <c r="B7" s="101" t="s">
        <v>547</v>
      </c>
      <c r="C7" s="100" t="s">
        <v>548</v>
      </c>
      <c r="D7" s="102">
        <v>3.97</v>
      </c>
    </row>
    <row r="8" spans="1:4" ht="21.75" customHeight="1">
      <c r="A8" s="100">
        <v>3</v>
      </c>
      <c r="B8" s="101" t="s">
        <v>549</v>
      </c>
      <c r="C8" s="100" t="s">
        <v>550</v>
      </c>
      <c r="D8" s="102">
        <v>0.12</v>
      </c>
    </row>
    <row r="9" spans="1:4" ht="21.75" customHeight="1">
      <c r="A9" s="100">
        <v>4</v>
      </c>
      <c r="B9" s="101" t="s">
        <v>895</v>
      </c>
      <c r="C9" s="100" t="s">
        <v>551</v>
      </c>
      <c r="D9" s="102">
        <v>1.4</v>
      </c>
    </row>
    <row r="10" spans="1:4" ht="21.75" customHeight="1">
      <c r="A10" s="100">
        <v>5</v>
      </c>
      <c r="B10" s="101" t="s">
        <v>552</v>
      </c>
      <c r="C10" s="100" t="s">
        <v>50</v>
      </c>
      <c r="D10" s="102">
        <v>1</v>
      </c>
    </row>
    <row r="11" spans="1:4" ht="21.75" customHeight="1">
      <c r="A11" s="100">
        <v>6</v>
      </c>
      <c r="B11" s="101" t="s">
        <v>553</v>
      </c>
      <c r="C11" s="100" t="s">
        <v>39</v>
      </c>
      <c r="D11" s="102">
        <v>0.3</v>
      </c>
    </row>
    <row r="12" spans="1:4" ht="21.75" customHeight="1">
      <c r="A12" s="100">
        <v>7</v>
      </c>
      <c r="B12" s="101" t="s">
        <v>554</v>
      </c>
      <c r="C12" s="100" t="s">
        <v>34</v>
      </c>
      <c r="D12" s="102">
        <v>0.4</v>
      </c>
    </row>
    <row r="13" spans="1:4" ht="21.75" customHeight="1">
      <c r="A13" s="100">
        <v>8</v>
      </c>
      <c r="B13" s="101" t="s">
        <v>555</v>
      </c>
      <c r="C13" s="100" t="s">
        <v>54</v>
      </c>
      <c r="D13" s="102">
        <v>0.4</v>
      </c>
    </row>
    <row r="14" spans="1:4" ht="21.75" customHeight="1">
      <c r="A14" s="100">
        <v>9</v>
      </c>
      <c r="B14" s="101" t="s">
        <v>556</v>
      </c>
      <c r="C14" s="100" t="s">
        <v>557</v>
      </c>
      <c r="D14" s="102">
        <v>0.5</v>
      </c>
    </row>
    <row r="15" spans="1:4" ht="21.75" customHeight="1">
      <c r="A15" s="100">
        <v>10</v>
      </c>
      <c r="B15" s="101" t="s">
        <v>558</v>
      </c>
      <c r="C15" s="100" t="s">
        <v>550</v>
      </c>
      <c r="D15" s="102">
        <v>2.87</v>
      </c>
    </row>
    <row r="16" spans="1:4" s="62" customFormat="1" ht="21" customHeight="1">
      <c r="A16" s="103" t="s">
        <v>6</v>
      </c>
      <c r="B16" s="104" t="s">
        <v>559</v>
      </c>
      <c r="C16" s="103"/>
      <c r="D16" s="105"/>
    </row>
    <row r="17" spans="1:4" ht="23.25" customHeight="1">
      <c r="A17" s="100">
        <v>1</v>
      </c>
      <c r="B17" s="101" t="s">
        <v>561</v>
      </c>
      <c r="C17" s="100" t="s">
        <v>562</v>
      </c>
      <c r="D17" s="102">
        <v>5</v>
      </c>
    </row>
    <row r="18" spans="1:4" ht="22.5" customHeight="1">
      <c r="A18" s="70" t="s">
        <v>110</v>
      </c>
      <c r="B18" s="1" t="s">
        <v>253</v>
      </c>
      <c r="C18" s="2"/>
      <c r="D18" s="45"/>
    </row>
    <row r="19" spans="1:4" ht="19.5" customHeight="1">
      <c r="A19" s="100">
        <v>1</v>
      </c>
      <c r="B19" s="101" t="s">
        <v>563</v>
      </c>
      <c r="C19" s="106" t="s">
        <v>269</v>
      </c>
      <c r="D19" s="102">
        <v>0.02</v>
      </c>
    </row>
    <row r="20" spans="1:4" ht="22.5" customHeight="1">
      <c r="A20" s="103" t="s">
        <v>156</v>
      </c>
      <c r="B20" s="104" t="s">
        <v>109</v>
      </c>
      <c r="C20" s="103"/>
      <c r="D20" s="105"/>
    </row>
    <row r="21" spans="1:4" ht="21" customHeight="1">
      <c r="A21" s="9">
        <v>1</v>
      </c>
      <c r="B21" s="8" t="s">
        <v>564</v>
      </c>
      <c r="C21" s="9" t="s">
        <v>81</v>
      </c>
      <c r="D21" s="24">
        <v>0.35</v>
      </c>
    </row>
    <row r="22" spans="1:4" ht="21" customHeight="1">
      <c r="A22" s="9">
        <v>2</v>
      </c>
      <c r="B22" s="8" t="s">
        <v>565</v>
      </c>
      <c r="C22" s="9" t="s">
        <v>81</v>
      </c>
      <c r="D22" s="24">
        <v>0.42</v>
      </c>
    </row>
    <row r="23" spans="1:4" ht="21" customHeight="1">
      <c r="A23" s="9">
        <v>3</v>
      </c>
      <c r="B23" s="8" t="s">
        <v>566</v>
      </c>
      <c r="C23" s="9" t="s">
        <v>81</v>
      </c>
      <c r="D23" s="24">
        <v>0.43</v>
      </c>
    </row>
    <row r="24" spans="1:4" ht="21" customHeight="1">
      <c r="A24" s="9">
        <v>4</v>
      </c>
      <c r="B24" s="8" t="s">
        <v>567</v>
      </c>
      <c r="C24" s="9" t="s">
        <v>106</v>
      </c>
      <c r="D24" s="24">
        <v>0.75</v>
      </c>
    </row>
    <row r="25" spans="1:4" ht="21" customHeight="1">
      <c r="A25" s="9">
        <v>5</v>
      </c>
      <c r="B25" s="8" t="s">
        <v>568</v>
      </c>
      <c r="C25" s="9" t="s">
        <v>106</v>
      </c>
      <c r="D25" s="24">
        <v>0.32</v>
      </c>
    </row>
    <row r="26" spans="1:4" ht="21.75" customHeight="1">
      <c r="A26" s="70" t="s">
        <v>160</v>
      </c>
      <c r="B26" s="1" t="s">
        <v>159</v>
      </c>
      <c r="C26" s="2"/>
      <c r="D26" s="45"/>
    </row>
    <row r="27" spans="1:4" ht="21.75" customHeight="1">
      <c r="A27" s="9">
        <v>1</v>
      </c>
      <c r="B27" s="8" t="s">
        <v>581</v>
      </c>
      <c r="C27" s="9" t="s">
        <v>569</v>
      </c>
      <c r="D27" s="24">
        <v>1.35</v>
      </c>
    </row>
    <row r="28" spans="1:4" ht="21.75" customHeight="1">
      <c r="A28" s="9">
        <v>2</v>
      </c>
      <c r="B28" s="8" t="s">
        <v>570</v>
      </c>
      <c r="C28" s="9" t="s">
        <v>571</v>
      </c>
      <c r="D28" s="24">
        <v>0.41</v>
      </c>
    </row>
    <row r="29" spans="1:4" ht="36" customHeight="1">
      <c r="A29" s="9">
        <v>3</v>
      </c>
      <c r="B29" s="8" t="s">
        <v>574</v>
      </c>
      <c r="C29" s="9" t="s">
        <v>894</v>
      </c>
      <c r="D29" s="24">
        <v>5.3</v>
      </c>
    </row>
    <row r="30" spans="1:4" ht="23.25" customHeight="1">
      <c r="A30" s="103" t="s">
        <v>252</v>
      </c>
      <c r="B30" s="104" t="s">
        <v>155</v>
      </c>
      <c r="C30" s="103"/>
      <c r="D30" s="105"/>
    </row>
    <row r="31" spans="1:4" ht="30" customHeight="1">
      <c r="A31" s="106">
        <v>1</v>
      </c>
      <c r="B31" s="101" t="s">
        <v>896</v>
      </c>
      <c r="C31" s="100" t="s">
        <v>133</v>
      </c>
      <c r="D31" s="102">
        <v>4.86</v>
      </c>
    </row>
    <row r="32" spans="1:4" ht="20.25" customHeight="1">
      <c r="A32" s="106">
        <v>2</v>
      </c>
      <c r="B32" s="101" t="s">
        <v>576</v>
      </c>
      <c r="C32" s="100" t="s">
        <v>133</v>
      </c>
      <c r="D32" s="102">
        <v>0.5</v>
      </c>
    </row>
    <row r="33" spans="1:4" ht="20.25" customHeight="1">
      <c r="A33" s="106">
        <v>3</v>
      </c>
      <c r="B33" s="101" t="s">
        <v>577</v>
      </c>
      <c r="C33" s="100" t="s">
        <v>123</v>
      </c>
      <c r="D33" s="102">
        <v>3</v>
      </c>
    </row>
    <row r="34" spans="1:4" s="62" customFormat="1" ht="24" customHeight="1">
      <c r="A34" s="103" t="s">
        <v>325</v>
      </c>
      <c r="B34" s="104" t="s">
        <v>579</v>
      </c>
      <c r="C34" s="103"/>
      <c r="D34" s="105"/>
    </row>
    <row r="35" spans="1:4" ht="39" customHeight="1">
      <c r="A35" s="100">
        <v>1</v>
      </c>
      <c r="B35" s="101" t="s">
        <v>891</v>
      </c>
      <c r="C35" s="100" t="s">
        <v>892</v>
      </c>
      <c r="D35" s="102" t="s">
        <v>893</v>
      </c>
    </row>
    <row r="36" spans="1:4" s="62" customFormat="1" ht="21.75" customHeight="1">
      <c r="A36" s="73">
        <f>A35+A33+A29+A25+A19+A17+A15</f>
        <v>24</v>
      </c>
      <c r="B36" s="2" t="s">
        <v>582</v>
      </c>
      <c r="C36" s="2"/>
      <c r="D36" s="45">
        <f>SUM(D6:D35)</f>
        <v>33.77000000000001</v>
      </c>
    </row>
    <row r="37" ht="47.25" customHeight="1"/>
  </sheetData>
  <sheetProtection/>
  <mergeCells count="3">
    <mergeCell ref="A1:D1"/>
    <mergeCell ref="A2:D2"/>
    <mergeCell ref="A3:D3"/>
  </mergeCells>
  <printOptions horizontalCentered="1"/>
  <pageMargins left="0.31496062992125984" right="0.1968503937007874" top="0.3937007874015748" bottom="0.3937007874015748" header="0" footer="0"/>
  <pageSetup horizontalDpi="300" verticalDpi="3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2017-12-26T08:24:05Z</cp:lastPrinted>
  <dcterms:created xsi:type="dcterms:W3CDTF">1996-10-14T23:33:28Z</dcterms:created>
  <dcterms:modified xsi:type="dcterms:W3CDTF">2017-12-26T08:49:41Z</dcterms:modified>
  <cp:category/>
  <cp:version/>
  <cp:contentType/>
  <cp:contentStatus/>
</cp:coreProperties>
</file>